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8500\Depart\NL\3._Termékek\Vagyon\Egyedi ajánlatok\"/>
    </mc:Choice>
  </mc:AlternateContent>
  <xr:revisionPtr revIDLastSave="0" documentId="13_ncr:1_{626D54DB-F3DD-493A-BEAE-EA0B555F8C7B}" xr6:coauthVersionLast="44" xr6:coauthVersionMax="44" xr10:uidLastSave="{00000000-0000-0000-0000-000000000000}"/>
  <workbookProtection workbookPassword="C422" lockStructure="1"/>
  <bookViews>
    <workbookView xWindow="20370" yWindow="-120" windowWidth="29040" windowHeight="15840" xr2:uid="{00000000-000D-0000-FFFF-FFFF00000000}"/>
  </bookViews>
  <sheets>
    <sheet name="Adatközlő" sheetId="1" r:id="rId1"/>
    <sheet name="Paramétertábla" sheetId="3" state="hidden" r:id="rId2"/>
    <sheet name="Nyilatkozatok" sheetId="4" r:id="rId3"/>
    <sheet name="Ajánlat" sheetId="5" state="hidden" r:id="rId4"/>
    <sheet name="Tarifa" sheetId="6" state="hidden" r:id="rId5"/>
    <sheet name="IRSZ" sheetId="7" state="hidden" r:id="rId6"/>
    <sheet name="Díjtételek" sheetId="8" state="hidden" r:id="rId7"/>
    <sheet name="Balesetbiztosítás díjak" sheetId="9" state="hidden" r:id="rId8"/>
  </sheets>
  <definedNames>
    <definedName name="_xlnm._FilterDatabase" localSheetId="5" hidden="1">IRSZ!$A$1:$F$3082</definedName>
    <definedName name="_xlnm._FilterDatabase" localSheetId="4" hidden="1">Tarifa!#REF!</definedName>
    <definedName name="asd" hidden="1">{"'fej4_224  '!$B$1:$G$47"}</definedName>
    <definedName name="címlap" hidden="1">{"'fej4_224  '!$B$1:$G$47"}</definedName>
    <definedName name="dfs" hidden="1">{"'fej4_224  '!$B$1:$G$47"}</definedName>
    <definedName name="ÉP">Tarifa!#REF!</definedName>
    <definedName name="folyt" hidden="1">{"'fej4_224  '!$B$1:$G$47"}</definedName>
    <definedName name="folyt2" hidden="1">{"'fej4_224  '!$B$1:$G$47"}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NG">Tarifa!#REF!</definedName>
    <definedName name="IRSZ">Tarifa!#REF!</definedName>
    <definedName name="késés" hidden="1">{"'fej4_224  '!$B$1:$G$47"}</definedName>
    <definedName name="MELL">Tarifa!#REF!</definedName>
    <definedName name="_xlnm.Print_Area" localSheetId="0">Adatközlő!$A$1:$Q$65</definedName>
    <definedName name="_xlnm.Print_Area" localSheetId="3">Ajánlat!$A$1:$R$183</definedName>
    <definedName name="_xlnm.Print_Area" localSheetId="2">Nyilatkozatok!$A$1:$P$66</definedName>
    <definedName name="Poggyász" hidden="1">{"'fej4_224  '!$B$1:$G$47"}</definedName>
    <definedName name="uiuu" hidden="1">{"'fej4_224  '!$B$1:$G$47"}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D14" i="5" l="1"/>
  <c r="D15" i="5"/>
  <c r="M24" i="5"/>
  <c r="M23" i="5"/>
  <c r="M22" i="5"/>
  <c r="D23" i="5"/>
  <c r="J8" i="5"/>
  <c r="E42" i="1" l="1"/>
  <c r="M21" i="5" l="1"/>
  <c r="A28" i="1" l="1"/>
  <c r="N26" i="1" l="1"/>
  <c r="D7" i="1"/>
  <c r="M18" i="5" l="1"/>
  <c r="M19" i="5" s="1"/>
  <c r="M14" i="5"/>
  <c r="M15" i="5" s="1"/>
  <c r="C147" i="5" l="1"/>
  <c r="A147" i="5"/>
  <c r="C141" i="5"/>
  <c r="A141" i="5"/>
  <c r="L11" i="5"/>
  <c r="L10" i="5"/>
  <c r="M17" i="5"/>
  <c r="G43" i="5" l="1"/>
  <c r="G44" i="5"/>
  <c r="M20" i="5"/>
  <c r="N16" i="5"/>
  <c r="P46" i="6" l="1"/>
  <c r="G16" i="5" l="1"/>
  <c r="L9" i="5"/>
  <c r="E58" i="6" l="1"/>
  <c r="T32" i="6" l="1"/>
  <c r="S32" i="6"/>
  <c r="R32" i="6"/>
  <c r="E55" i="6"/>
  <c r="E54" i="6"/>
  <c r="N44" i="6" s="1"/>
  <c r="S12" i="6"/>
  <c r="S11" i="6"/>
  <c r="S10" i="6"/>
  <c r="S13" i="6"/>
  <c r="S14" i="6"/>
  <c r="S7" i="6"/>
  <c r="T5" i="6"/>
  <c r="T6" i="6"/>
  <c r="T7" i="6"/>
  <c r="T4" i="6"/>
  <c r="U4" i="6"/>
  <c r="N45" i="6" l="1"/>
  <c r="N46" i="6" s="1"/>
  <c r="S4" i="6"/>
  <c r="M64" i="6"/>
  <c r="E57" i="6"/>
  <c r="P47" i="6" s="1"/>
  <c r="S5" i="6"/>
  <c r="S6" i="6"/>
  <c r="E53" i="6"/>
  <c r="M16" i="5"/>
  <c r="F48" i="6" s="1"/>
  <c r="N47" i="6" l="1"/>
  <c r="AA24" i="6"/>
  <c r="AE23" i="6"/>
  <c r="AL24" i="6"/>
  <c r="AH23" i="6"/>
  <c r="AI25" i="6"/>
  <c r="AG24" i="6"/>
  <c r="AF25" i="6"/>
  <c r="AC23" i="6"/>
  <c r="AD25" i="6"/>
  <c r="AB24" i="6"/>
  <c r="Y24" i="6"/>
  <c r="AM24" i="6"/>
  <c r="Y25" i="6"/>
  <c r="AH24" i="6"/>
  <c r="AD23" i="6"/>
  <c r="AE25" i="6"/>
  <c r="AC24" i="6"/>
  <c r="AD24" i="6"/>
  <c r="Y23" i="6"/>
  <c r="Z25" i="6"/>
  <c r="AJ23" i="6"/>
  <c r="AK25" i="6"/>
  <c r="AI24" i="6"/>
  <c r="AJ25" i="6"/>
  <c r="Z24" i="6"/>
  <c r="Z23" i="6"/>
  <c r="AA25" i="6"/>
  <c r="AI23" i="6"/>
  <c r="AK23" i="6"/>
  <c r="AL25" i="6"/>
  <c r="AJ24" i="6"/>
  <c r="AF23" i="6"/>
  <c r="AG25" i="6"/>
  <c r="AE24" i="6"/>
  <c r="AM23" i="6"/>
  <c r="AB25" i="6"/>
  <c r="AL23" i="6"/>
  <c r="AM25" i="6"/>
  <c r="AK24" i="6"/>
  <c r="AA23" i="6"/>
  <c r="AG23" i="6"/>
  <c r="AH25" i="6"/>
  <c r="AF24" i="6"/>
  <c r="AB23" i="6"/>
  <c r="AC25" i="6"/>
  <c r="N48" i="6"/>
  <c r="E52" i="6"/>
  <c r="E35" i="5"/>
  <c r="D35" i="5"/>
  <c r="D34" i="5"/>
  <c r="E33" i="5"/>
  <c r="D33" i="5"/>
  <c r="D32" i="5"/>
  <c r="D31" i="5"/>
  <c r="D29" i="5"/>
  <c r="D30" i="5"/>
  <c r="D28" i="5"/>
  <c r="AE33" i="5"/>
  <c r="M34" i="5" s="1"/>
  <c r="AE32" i="5"/>
  <c r="M33" i="5" s="1"/>
  <c r="AE31" i="5"/>
  <c r="M32" i="5" s="1"/>
  <c r="AE30" i="5"/>
  <c r="M31" i="5" s="1"/>
  <c r="AE29" i="5"/>
  <c r="M30" i="5" s="1"/>
  <c r="AE28" i="5"/>
  <c r="M29" i="5" s="1"/>
  <c r="AF27" i="5"/>
  <c r="N28" i="5" s="1"/>
  <c r="AE27" i="5"/>
  <c r="AE26" i="5"/>
  <c r="J29" i="5"/>
  <c r="W27" i="5"/>
  <c r="W26" i="5"/>
  <c r="M37" i="5" s="1"/>
  <c r="E22" i="5"/>
  <c r="D22" i="5"/>
  <c r="D21" i="5"/>
  <c r="E20" i="5"/>
  <c r="D20" i="5"/>
  <c r="D19" i="5"/>
  <c r="E18" i="5"/>
  <c r="D18" i="5"/>
  <c r="D17" i="5"/>
  <c r="D16" i="5"/>
  <c r="G26" i="1"/>
  <c r="A26" i="1" s="1"/>
  <c r="A56" i="5" l="1"/>
  <c r="H56" i="5" s="1"/>
  <c r="F44" i="6"/>
  <c r="J44" i="6" s="1"/>
  <c r="F45" i="6"/>
  <c r="J45" i="6" s="1"/>
  <c r="J49" i="6" s="1"/>
  <c r="F46" i="6"/>
  <c r="A54" i="5"/>
  <c r="H54" i="5" s="1"/>
  <c r="A53" i="5"/>
  <c r="H53" i="5" s="1"/>
  <c r="A55" i="5"/>
  <c r="H55" i="5" s="1"/>
  <c r="A57" i="5"/>
  <c r="H57" i="5" s="1"/>
  <c r="M38" i="5"/>
  <c r="A45" i="5"/>
  <c r="A44" i="5"/>
  <c r="A43" i="5"/>
  <c r="M65" i="1"/>
  <c r="J47" i="1"/>
  <c r="D65" i="1"/>
  <c r="A52" i="1"/>
  <c r="M28" i="5"/>
  <c r="M27" i="5"/>
  <c r="A59" i="1"/>
  <c r="A47" i="1"/>
  <c r="A63" i="1"/>
  <c r="A42" i="1"/>
  <c r="J41" i="1"/>
  <c r="J45" i="1"/>
  <c r="A39" i="1"/>
  <c r="G39" i="1"/>
  <c r="J42" i="1"/>
  <c r="A40" i="1"/>
  <c r="J39" i="1"/>
  <c r="J43" i="1"/>
  <c r="A41" i="1"/>
  <c r="J40" i="1"/>
  <c r="J44" i="1"/>
  <c r="J28" i="1"/>
  <c r="J42" i="5"/>
  <c r="A42" i="5"/>
  <c r="J29" i="1"/>
  <c r="AB25" i="5" s="1"/>
  <c r="N43" i="5" l="1"/>
  <c r="J48" i="6"/>
  <c r="J52" i="6" s="1"/>
  <c r="F67" i="5"/>
  <c r="F126" i="5"/>
  <c r="J53" i="6"/>
  <c r="J57" i="6" s="1"/>
  <c r="J61" i="6" s="1"/>
  <c r="J65" i="6" s="1"/>
  <c r="N44" i="5"/>
  <c r="A36" i="1"/>
  <c r="A35" i="5" s="1"/>
  <c r="A27" i="5"/>
  <c r="J37" i="1"/>
  <c r="AB33" i="5" s="1"/>
  <c r="J34" i="5" s="1"/>
  <c r="A27" i="1"/>
  <c r="A26" i="5" s="1"/>
  <c r="A29" i="1"/>
  <c r="A28" i="5" s="1"/>
  <c r="A31" i="1"/>
  <c r="A30" i="5" s="1"/>
  <c r="A32" i="1"/>
  <c r="A31" i="5" s="1"/>
  <c r="A30" i="1"/>
  <c r="A29" i="5" s="1"/>
  <c r="A35" i="1"/>
  <c r="A34" i="5" s="1"/>
  <c r="A33" i="1"/>
  <c r="A32" i="5" s="1"/>
  <c r="A34" i="1"/>
  <c r="A33" i="5" s="1"/>
  <c r="J35" i="1"/>
  <c r="AB31" i="5" s="1"/>
  <c r="J32" i="5" s="1"/>
  <c r="J31" i="1"/>
  <c r="AB27" i="5" s="1"/>
  <c r="J36" i="1"/>
  <c r="AB32" i="5" s="1"/>
  <c r="J33" i="5" s="1"/>
  <c r="J34" i="1"/>
  <c r="AB30" i="5" s="1"/>
  <c r="J31" i="5" s="1"/>
  <c r="J33" i="1"/>
  <c r="AB29" i="5" s="1"/>
  <c r="J30" i="5" s="1"/>
  <c r="E5" i="4"/>
  <c r="E3" i="4"/>
  <c r="E2" i="4"/>
  <c r="I7" i="4"/>
  <c r="I6" i="4"/>
  <c r="I5" i="4"/>
  <c r="I4" i="4"/>
  <c r="I3" i="4"/>
  <c r="I2" i="4"/>
  <c r="A63" i="4"/>
  <c r="K50" i="1"/>
  <c r="B49" i="1"/>
  <c r="J30" i="1"/>
  <c r="AB26" i="5" s="1"/>
  <c r="A66" i="4"/>
  <c r="B35" i="4"/>
  <c r="B52" i="4"/>
  <c r="J56" i="6" l="1"/>
  <c r="J60" i="6" s="1"/>
  <c r="J64" i="6" s="1"/>
  <c r="K48" i="1"/>
  <c r="B50" i="1"/>
  <c r="B48" i="1"/>
  <c r="K49" i="1"/>
  <c r="J46" i="6" l="1"/>
  <c r="N45" i="5" l="1"/>
  <c r="N47" i="5" s="1"/>
  <c r="J50" i="6"/>
  <c r="J54" i="6" s="1"/>
  <c r="G45" i="5"/>
  <c r="E2" i="3"/>
  <c r="E1" i="3"/>
  <c r="A13" i="1"/>
  <c r="J58" i="6" l="1"/>
  <c r="J62" i="6" s="1"/>
  <c r="A24" i="1"/>
  <c r="A23" i="5" s="1"/>
  <c r="A13" i="5"/>
  <c r="A22" i="1"/>
  <c r="A21" i="5" s="1"/>
  <c r="A18" i="1"/>
  <c r="A21" i="1"/>
  <c r="A20" i="5" s="1"/>
  <c r="A17" i="1"/>
  <c r="A20" i="1"/>
  <c r="A19" i="5" s="1"/>
  <c r="A16" i="1"/>
  <c r="A23" i="1"/>
  <c r="A22" i="5" s="1"/>
  <c r="A19" i="1"/>
  <c r="A18" i="5" s="1"/>
  <c r="A15" i="1"/>
  <c r="J13" i="1" s="1"/>
  <c r="J16" i="1" s="1"/>
  <c r="B2" i="3"/>
  <c r="G14" i="1"/>
  <c r="B1" i="3"/>
  <c r="J66" i="6" l="1"/>
  <c r="J68" i="6" s="1"/>
  <c r="J69" i="6" s="1"/>
  <c r="N49" i="5" s="1"/>
  <c r="N50" i="5" s="1"/>
  <c r="A16" i="5"/>
  <c r="A15" i="5"/>
  <c r="C18" i="1"/>
  <c r="A17" i="5"/>
  <c r="A14" i="5"/>
  <c r="J18" i="1" l="1"/>
  <c r="J18" i="5" s="1"/>
  <c r="J13" i="5"/>
  <c r="J23" i="1"/>
  <c r="J24" i="5" s="1"/>
  <c r="J16" i="5"/>
  <c r="J15" i="1"/>
  <c r="J15" i="5" s="1"/>
  <c r="J14" i="1"/>
  <c r="J14" i="5" s="1"/>
  <c r="J24" i="1"/>
  <c r="J21" i="1"/>
  <c r="J22" i="5" s="1"/>
  <c r="J20" i="1"/>
  <c r="J21" i="5" s="1"/>
  <c r="J19" i="1"/>
  <c r="J20" i="5" s="1"/>
  <c r="J22" i="1"/>
  <c r="J23" i="5" s="1"/>
  <c r="J26" i="1" l="1"/>
  <c r="T27" i="5" s="1"/>
  <c r="T25" i="5"/>
  <c r="J25" i="1"/>
  <c r="T26" i="5" s="1"/>
  <c r="J28" i="5" l="1"/>
  <c r="J38" i="5"/>
  <c r="J27" i="5"/>
  <c r="J37" i="5"/>
  <c r="J26" i="5"/>
  <c r="J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SZILAGYI</author>
  </authors>
  <commentList>
    <comment ref="T7" authorId="0" shapeId="0" xr:uid="{00000000-0006-0000-0000-000001000000}">
      <text>
        <r>
          <rPr>
            <b/>
            <sz val="14"/>
            <color indexed="81"/>
            <rFont val="Tahoma"/>
            <family val="2"/>
            <charset val="238"/>
          </rPr>
          <t xml:space="preserve">Info:
</t>
        </r>
        <r>
          <rPr>
            <b/>
            <sz val="11"/>
            <color indexed="81"/>
            <rFont val="Tahoma"/>
            <family val="2"/>
            <charset val="238"/>
          </rPr>
          <t>Csak ezeket a kék színű cellákat kell kitölteni.
A cella pontos kitöltése után a megadott adatok alapján jelennek meg további cellák az Adatközlőben.</t>
        </r>
      </text>
    </comment>
  </commentList>
</comments>
</file>

<file path=xl/sharedStrings.xml><?xml version="1.0" encoding="utf-8"?>
<sst xmlns="http://schemas.openxmlformats.org/spreadsheetml/2006/main" count="12907" uniqueCount="2900">
  <si>
    <t>Vezetéknév</t>
  </si>
  <si>
    <t>Anyja születési neve</t>
  </si>
  <si>
    <t>Levelezési cím</t>
  </si>
  <si>
    <t>Telefon/mobiltelefon</t>
  </si>
  <si>
    <t>E-mail</t>
  </si>
  <si>
    <t>Utónév</t>
  </si>
  <si>
    <t>Lakhely</t>
  </si>
  <si>
    <t>Közvetítő kód:</t>
  </si>
  <si>
    <t>Adatközlő</t>
  </si>
  <si>
    <t>Prémium VIP csomag</t>
  </si>
  <si>
    <t>Születési idő</t>
  </si>
  <si>
    <t>Születési hely</t>
  </si>
  <si>
    <t>Mobiltelefon</t>
  </si>
  <si>
    <t>Biztosított természetes személy</t>
  </si>
  <si>
    <t>Szerződő természetes személy</t>
  </si>
  <si>
    <t>Cégnév</t>
  </si>
  <si>
    <t>Cégforma</t>
  </si>
  <si>
    <t>Székhely</t>
  </si>
  <si>
    <t>Adószám</t>
  </si>
  <si>
    <t xml:space="preserve"> </t>
  </si>
  <si>
    <t>Szerződő jogi személy</t>
  </si>
  <si>
    <t>q</t>
  </si>
  <si>
    <t>születési idő</t>
  </si>
  <si>
    <t>Adószsám</t>
  </si>
  <si>
    <t>Születési hely, idő</t>
  </si>
  <si>
    <t>Anyja neve</t>
  </si>
  <si>
    <t>Biztosításközvetítő neve</t>
  </si>
  <si>
    <t>Budapest</t>
  </si>
  <si>
    <t>UNIQA HomeGuard lakásbiztosítás egyedi ajánlatkéréshez</t>
  </si>
  <si>
    <t>Születési ideje*:</t>
  </si>
  <si>
    <t>E-mail címe*:</t>
  </si>
  <si>
    <t>Telefonszáma*:</t>
  </si>
  <si>
    <t>NYILATKOZAT Adatkezelésre</t>
  </si>
  <si>
    <t>Dátum:</t>
  </si>
  <si>
    <t>Szerződő</t>
  </si>
  <si>
    <t>NYILATKOZAT Adatmentésre</t>
  </si>
  <si>
    <t xml:space="preserve">UNIQABiztosító Zrt., 1134 Budapest, Róbert Károly krt. 70-74. </t>
  </si>
  <si>
    <t>Telefon: +36 1 5445-555 - Telefax: +36 1 2386-060 - Internet: www.uniqa.hu - E-mail: info@uniqa.hu</t>
  </si>
  <si>
    <t>csoportos díjlehívás</t>
  </si>
  <si>
    <t>Azonosító</t>
  </si>
  <si>
    <r>
      <t xml:space="preserve">A </t>
    </r>
    <r>
      <rPr>
        <b/>
        <sz val="7.5"/>
        <color theme="1"/>
        <rFont val="Arial"/>
        <family val="2"/>
        <charset val="238"/>
      </rPr>
      <t>Szerződő</t>
    </r>
    <r>
      <rPr>
        <sz val="7.5"/>
        <color theme="1"/>
        <rFont val="Arial"/>
        <family val="2"/>
        <charset val="238"/>
      </rPr>
      <t xml:space="preserve"> a jelen nyilatkozat megtételével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 </t>
    </r>
    <r>
      <rPr>
        <b/>
        <sz val="7.5"/>
        <color theme="1"/>
        <rFont val="Arial"/>
        <family val="2"/>
        <charset val="238"/>
      </rPr>
      <t>hozzájárulok</t>
    </r>
    <r>
      <rPr>
        <sz val="7.5"/>
        <color theme="1"/>
        <rFont val="Arial"/>
        <family val="2"/>
        <charset val="238"/>
      </rPr>
      <t xml:space="preserve"> ahhoz, hogy a jelen szerződéskötés során megadott valamennyi adatot az UNIQA Biztosító Zrt. (továbbiakban
        </t>
    </r>
    <r>
      <rPr>
        <b/>
        <sz val="7.5"/>
        <color theme="1"/>
        <rFont val="Arial"/>
        <family val="2"/>
        <charset val="238"/>
      </rPr>
      <t>„Biztosító”</t>
    </r>
    <r>
      <rPr>
        <sz val="7.5"/>
        <color theme="1"/>
        <rFont val="Arial"/>
        <family val="2"/>
        <charset val="238"/>
      </rPr>
      <t xml:space="preserve">) a szerződés létrejötte hiányában (így a szerződéskötési folyamat megszakítása esetén is) a mai naptól számított 
        </t>
    </r>
    <r>
      <rPr>
        <b/>
        <sz val="7.5"/>
        <color theme="1"/>
        <rFont val="Arial"/>
        <family val="2"/>
        <charset val="238"/>
      </rPr>
      <t>90 napig kezelje és felhasználja azon célból</t>
    </r>
    <r>
      <rPr>
        <sz val="7.5"/>
        <color theme="1"/>
        <rFont val="Arial"/>
        <family val="2"/>
        <charset val="238"/>
      </rPr>
      <t xml:space="preserve">, hogy a Biztosító, illetve az eljáró biztosításközvetítő megkeressen a szerződéskötés
        befejezése, illetve a biztosítási szerződés megkötése végett.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a </t>
    </r>
    <r>
      <rPr>
        <b/>
        <sz val="7.5"/>
        <color theme="1"/>
        <rFont val="Arial"/>
        <family val="2"/>
        <charset val="238"/>
      </rPr>
      <t>Biztosító e célú adatkezelésével kapcsolatos részletes tájékoztatást</t>
    </r>
    <r>
      <rPr>
        <sz val="7.5"/>
        <color theme="1"/>
        <rFont val="Arial"/>
        <family val="2"/>
        <charset val="238"/>
      </rPr>
      <t xml:space="preserve">, a </t>
    </r>
    <r>
      <rPr>
        <u/>
        <sz val="7.5"/>
        <color theme="4"/>
        <rFont val="Arial Narrow"/>
        <family val="2"/>
        <charset val="238"/>
      </rPr>
      <t xml:space="preserve">Biztosítási Feltételek Adatkezelés, Adatvédelem
</t>
    </r>
    <r>
      <rPr>
        <sz val="7.5"/>
        <color theme="1"/>
        <rFont val="Arial"/>
        <family val="2"/>
        <charset val="238"/>
      </rPr>
      <t xml:space="preserve">        </t>
    </r>
    <r>
      <rPr>
        <u/>
        <sz val="7.5"/>
        <color theme="4"/>
        <rFont val="Arial Narrow"/>
        <family val="2"/>
        <charset val="238"/>
      </rPr>
      <t>című pontja(i)t</t>
    </r>
    <r>
      <rPr>
        <sz val="7.5"/>
        <color theme="1"/>
        <rFont val="Arial"/>
        <family val="2"/>
        <charset val="238"/>
      </rPr>
      <t xml:space="preserve"> </t>
    </r>
    <r>
      <rPr>
        <b/>
        <sz val="7.5"/>
        <color theme="1"/>
        <rFont val="Arial"/>
        <family val="2"/>
        <charset val="238"/>
      </rPr>
      <t>elolvastam, megértettem és tudomásul vettem</t>
    </r>
    <r>
      <rPr>
        <sz val="7.5"/>
        <color theme="1"/>
        <rFont val="Arial"/>
        <family val="2"/>
        <charset val="238"/>
      </rPr>
      <t xml:space="preserve">.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>, hogy a jelen nyilatkozat megadása önkéntesen és megfelelő tájékoztatás birtokában történt.</t>
    </r>
  </si>
  <si>
    <t>* A csillaggal jelölt mezők megadása kötelező</t>
  </si>
  <si>
    <t>Ajánlat</t>
  </si>
  <si>
    <t>UNIQA HomeGuard lakásbiztosítás</t>
  </si>
  <si>
    <t>Az Ön biztosításközvetítője</t>
  </si>
  <si>
    <t>Díjadatok</t>
  </si>
  <si>
    <t>Biztosítási alapdíj</t>
  </si>
  <si>
    <t>Lakás többlakásos épületben</t>
  </si>
  <si>
    <t>Nyaraló</t>
  </si>
  <si>
    <t>Szerződő kora szerinti szerinti kedvezmény(-)/pótdíj szorzók(+) %</t>
  </si>
  <si>
    <t>0-30 éves kor között</t>
  </si>
  <si>
    <t>31-62 éves kor között</t>
  </si>
  <si>
    <t>63 éves kor felett</t>
  </si>
  <si>
    <t>jogi személy szerződő esetében</t>
  </si>
  <si>
    <t>Alapterület szerinti kedvezmény(-)/ pótdíj szorzók(+) %</t>
  </si>
  <si>
    <t>a)1-40 m2</t>
  </si>
  <si>
    <t>b)41-55 m2</t>
  </si>
  <si>
    <t>c)56-80 m2</t>
  </si>
  <si>
    <t>d)81-99 m2</t>
  </si>
  <si>
    <t>e)100+ m2</t>
  </si>
  <si>
    <t>Kötvényszintű tarifális kedvezmény(-) szorzók %</t>
  </si>
  <si>
    <t>tartam</t>
  </si>
  <si>
    <t>e-kom</t>
  </si>
  <si>
    <t>Kötvényszintű üzleti kedvezmény(-) szorzók %</t>
  </si>
  <si>
    <t xml:space="preserve">üzletpolitikai </t>
  </si>
  <si>
    <t>0-(-10%)</t>
  </si>
  <si>
    <t>egyedi ajánlat esetén szakterület adhatja</t>
  </si>
  <si>
    <t>akciós kedvezmény</t>
  </si>
  <si>
    <t>extra</t>
  </si>
  <si>
    <t>Jutalékot befolyásoló kedvezmény</t>
  </si>
  <si>
    <t>Díjfiz szorzók</t>
  </si>
  <si>
    <t>Díjfizetés módja, gyakorisága szerinti módosít</t>
  </si>
  <si>
    <t>yearly</t>
  </si>
  <si>
    <t>half-yearly</t>
  </si>
  <si>
    <t>quaterly</t>
  </si>
  <si>
    <t>Épület alapterülete</t>
  </si>
  <si>
    <t>ajánlatkészítés során megadott érték</t>
  </si>
  <si>
    <t>Négyzetméterár</t>
  </si>
  <si>
    <t>Épület aj min nm árak</t>
  </si>
  <si>
    <t>oldalon található a javasolt/minimális/maximális érték</t>
  </si>
  <si>
    <t>Melléképület</t>
  </si>
  <si>
    <t>Ingóság</t>
  </si>
  <si>
    <t>Ingóság aj és min érték</t>
  </si>
  <si>
    <t>Díjtétel</t>
  </si>
  <si>
    <t>tarifa struktúra_díjtétel</t>
  </si>
  <si>
    <t>oldalon található érték</t>
  </si>
  <si>
    <t>KOR</t>
  </si>
  <si>
    <t>díjmódosítók</t>
  </si>
  <si>
    <r>
      <t xml:space="preserve">oldalon a </t>
    </r>
    <r>
      <rPr>
        <i/>
        <sz val="11"/>
        <color rgb="FFFF0000"/>
        <rFont val="Calibri"/>
        <family val="2"/>
        <charset val="238"/>
        <scheme val="minor"/>
      </rPr>
      <t xml:space="preserve">Szerződő kora szerinti szerinti kedvezmény(-)/pótdíj szorzók(+) </t>
    </r>
    <r>
      <rPr>
        <sz val="11"/>
        <color rgb="FFFF0000"/>
        <rFont val="Calibri"/>
        <family val="2"/>
        <charset val="238"/>
        <scheme val="minor"/>
      </rPr>
      <t>%</t>
    </r>
  </si>
  <si>
    <t>NM</t>
  </si>
  <si>
    <r>
      <t xml:space="preserve">oldalon az </t>
    </r>
    <r>
      <rPr>
        <i/>
        <sz val="11"/>
        <color rgb="FFFF0000"/>
        <rFont val="Calibri"/>
        <family val="2"/>
        <charset val="238"/>
        <scheme val="minor"/>
      </rPr>
      <t>Alapterület szerinti kedvezmény(-)/ pótdíj szorzók(+) %</t>
    </r>
  </si>
  <si>
    <t>EKOM+TART</t>
  </si>
  <si>
    <r>
      <t xml:space="preserve">oldalon a </t>
    </r>
    <r>
      <rPr>
        <i/>
        <sz val="11"/>
        <color rgb="FFFF0000"/>
        <rFont val="Calibri"/>
        <family val="2"/>
        <charset val="238"/>
        <scheme val="minor"/>
      </rPr>
      <t xml:space="preserve">Kötvényszintű tarifális kedvezmény(-) szorzók % </t>
    </r>
    <r>
      <rPr>
        <sz val="11"/>
        <rFont val="Calibri"/>
        <family val="2"/>
        <charset val="238"/>
        <scheme val="minor"/>
      </rPr>
      <t>összege</t>
    </r>
  </si>
  <si>
    <t>ÜZL</t>
  </si>
  <si>
    <r>
      <t xml:space="preserve">oldalon a </t>
    </r>
    <r>
      <rPr>
        <i/>
        <sz val="11"/>
        <color rgb="FFFF0000"/>
        <rFont val="Calibri"/>
        <family val="2"/>
        <charset val="238"/>
        <scheme val="minor"/>
      </rPr>
      <t>Kötvényszintű üzleti kedvezmény(-) szorzók %</t>
    </r>
  </si>
  <si>
    <t>DÍJFIZ</t>
  </si>
  <si>
    <r>
      <t xml:space="preserve">oldalon a kiválasztott fizetési mód és gyakoriságnak megfelelően a </t>
    </r>
    <r>
      <rPr>
        <i/>
        <sz val="11"/>
        <color rgb="FFFF0000"/>
        <rFont val="Calibri"/>
        <family val="2"/>
        <charset val="238"/>
        <scheme val="minor"/>
      </rPr>
      <t>Díjfiz szorzók</t>
    </r>
    <r>
      <rPr>
        <sz val="11"/>
        <color theme="1"/>
        <rFont val="Calibri"/>
        <family val="2"/>
        <charset val="238"/>
        <scheme val="minor"/>
      </rPr>
      <t xml:space="preserve"> táblázat szerinti szorzószám</t>
    </r>
  </si>
  <si>
    <t>Ép1</t>
  </si>
  <si>
    <t>KEREKÍTETT[(Épület alapterülete * Négyzetméterár) * Díjtétel]</t>
  </si>
  <si>
    <t>In1</t>
  </si>
  <si>
    <t>KEREKÍTETT[Ingóság*Díjtétel)]</t>
  </si>
  <si>
    <t>Mé1</t>
  </si>
  <si>
    <t>KEREKÍTETT[Melléképület*Díjtétel]</t>
  </si>
  <si>
    <t>Aj1</t>
  </si>
  <si>
    <t>KEREKÍTETT[(Ép1+In1+Mé1)*(1-(KOR+NM)]</t>
  </si>
  <si>
    <t>Aj2</t>
  </si>
  <si>
    <t>KEREKÍTETT[Aj1*(1-(EKOM+TART)]</t>
  </si>
  <si>
    <t>Aj3</t>
  </si>
  <si>
    <t>KEREKÍTETT[Aj2*(1-ÜZL*)]</t>
  </si>
  <si>
    <t>* minden üzleti kedvezményt egyesével kell rászorozni és kerekíteni.</t>
  </si>
  <si>
    <t>Ajánlati díj</t>
  </si>
  <si>
    <t>KEREKÍTETT[Aj3*DÍJFIZ]</t>
  </si>
  <si>
    <t>ÉPDT</t>
  </si>
  <si>
    <t>Családi ház, sorház, ikerház</t>
  </si>
  <si>
    <t>MELLDT</t>
  </si>
  <si>
    <t>INGDT</t>
  </si>
  <si>
    <t>TARTAM</t>
  </si>
  <si>
    <t>EKOM</t>
  </si>
  <si>
    <t>bankkártyás fizetés</t>
  </si>
  <si>
    <t>ÜP</t>
  </si>
  <si>
    <t>csekk</t>
  </si>
  <si>
    <t>Ép2</t>
  </si>
  <si>
    <t>Mé2</t>
  </si>
  <si>
    <t>In2</t>
  </si>
  <si>
    <t>EKOM+TARTAM</t>
  </si>
  <si>
    <t>DÍJTÉTEL</t>
  </si>
  <si>
    <t>EXTRA</t>
  </si>
  <si>
    <t>Éves Díj</t>
  </si>
  <si>
    <t>díjfizszorzó</t>
  </si>
  <si>
    <t>Éves díj</t>
  </si>
  <si>
    <t>banki utalás</t>
  </si>
  <si>
    <t>Kedvezmények</t>
  </si>
  <si>
    <t>Épület típus</t>
  </si>
  <si>
    <t>Lejárata</t>
  </si>
  <si>
    <t>Biztosítási alapdíjak összesen</t>
  </si>
  <si>
    <t>Éves biztosítási díj</t>
  </si>
  <si>
    <t>Fizetési gyakoriság szerinti díj</t>
  </si>
  <si>
    <t>Az éves biztosítási díjban figyelmbe vett díjkedvezmények és pótdíjak</t>
  </si>
  <si>
    <t>E-kommunikációs kedvezmény</t>
  </si>
  <si>
    <t>Tartam kedvezmény</t>
  </si>
  <si>
    <t>Egyéb kedvezmény</t>
  </si>
  <si>
    <t>Díjfizetési mód és díjfizetési ütem szerinti pótdíj (-) /kedvezmény</t>
  </si>
  <si>
    <t>Extra kedvezmény</t>
  </si>
  <si>
    <t xml:space="preserve"> Azonosító:</t>
  </si>
  <si>
    <t>Telefon:</t>
  </si>
  <si>
    <t>E-mail:</t>
  </si>
  <si>
    <t>Oldal: 1</t>
  </si>
  <si>
    <t>Oldal: 2</t>
  </si>
  <si>
    <t>Érvényes biztosítási feltételek</t>
  </si>
  <si>
    <t>UNIQA HomeGuard lakásbiztosítási feltételek</t>
  </si>
  <si>
    <r>
      <t>Az UNIQA Biztosító Zrt. (továbbiakban: a</t>
    </r>
    <r>
      <rPr>
        <b/>
        <sz val="7.5"/>
        <color theme="1"/>
        <rFont val="Arial"/>
        <family val="2"/>
        <charset val="238"/>
      </rPr>
      <t xml:space="preserve"> "Biztosító"</t>
    </r>
    <r>
      <rPr>
        <sz val="7.5"/>
        <color theme="1"/>
        <rFont val="Arial"/>
        <family val="2"/>
        <charset val="238"/>
      </rPr>
      <t xml:space="preserve">) </t>
    </r>
    <r>
      <rPr>
        <b/>
        <sz val="7.5"/>
        <color theme="1"/>
        <rFont val="Arial"/>
        <family val="2"/>
        <charset val="238"/>
      </rPr>
      <t>adatkezelésével kapcsolatos részletes tájékoztatást a</t>
    </r>
    <r>
      <rPr>
        <sz val="7.5"/>
        <color theme="1"/>
        <rFont val="Arial"/>
        <family val="2"/>
        <charset val="238"/>
      </rPr>
      <t xml:space="preserve"> </t>
    </r>
    <r>
      <rPr>
        <u/>
        <sz val="7.5"/>
        <color theme="4"/>
        <rFont val="Arial Narrow"/>
        <family val="2"/>
        <charset val="238"/>
      </rPr>
      <t>Biztosítási Feltételek Adatkezelés, Adatvédelem című pontja(i)</t>
    </r>
    <r>
      <rPr>
        <sz val="7.5"/>
        <color theme="1"/>
        <rFont val="Arial"/>
        <family val="2"/>
        <charset val="238"/>
      </rPr>
      <t xml:space="preserve"> tartalmazza.
A</t>
    </r>
    <r>
      <rPr>
        <b/>
        <sz val="7.5"/>
        <color theme="1"/>
        <rFont val="Arial"/>
        <family val="2"/>
        <charset val="238"/>
      </rPr>
      <t xml:space="preserve"> Szerződő</t>
    </r>
    <r>
      <rPr>
        <sz val="7.5"/>
        <color theme="1"/>
        <rFont val="Arial"/>
        <family val="2"/>
        <charset val="238"/>
      </rPr>
      <t xml:space="preserve"> a jelen nyilatkozat megtételével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tudomásul veszem</t>
    </r>
    <r>
      <rPr>
        <sz val="7.5"/>
        <color theme="1"/>
        <rFont val="Arial"/>
        <family val="2"/>
        <charset val="238"/>
      </rPr>
      <t xml:space="preserve">, hogy a szerződéskötés, vagy a biztosítási szerződés fennállása során megadott valamennyi adat biztosítási
       titoknak minősül.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kifejezetten hozzájárulok</t>
    </r>
    <r>
      <rPr>
        <sz val="7.5"/>
        <color theme="1"/>
        <rFont val="Arial"/>
        <family val="2"/>
        <charset val="238"/>
      </rPr>
      <t xml:space="preserve">, hogy a szerződéskötés, vagy a biztosítási szerződés fennállása során megadott valamennyi adatot a
       Biztosító Biztosítási Feltételek fent hivatkozott pontjaiban foglaltak szerint továbbítsa;
</t>
    </r>
    <r>
      <rPr>
        <sz val="7.5"/>
        <color theme="1"/>
        <rFont val="Wingdings"/>
        <charset val="2"/>
      </rPr>
      <t>ü</t>
    </r>
    <r>
      <rPr>
        <b/>
        <sz val="7.5"/>
        <color theme="1"/>
        <rFont val="Arial"/>
        <family val="2"/>
        <charset val="238"/>
      </rPr>
      <t xml:space="preserve">    felhatalmazást adok</t>
    </r>
    <r>
      <rPr>
        <sz val="7.5"/>
        <color theme="1"/>
        <rFont val="Arial"/>
        <family val="2"/>
        <charset val="238"/>
      </rPr>
      <t xml:space="preserve"> a Biztosítónak a közölt adatok ellenőrzésére;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rendelkezek felhatalmazással a kedvezményezett adatainak megadására, továbbá vállalom az adatvédelmi
       tájékoztatás átadását a kedvezményezett részére.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a jelen nyilatkozat és a nyilatkozatban foglalt hozzájárulások megadása önkéntesen és megfelelő tájékoztatás
       birtokában történt.
</t>
    </r>
    <r>
      <rPr>
        <sz val="7.5"/>
        <color theme="1"/>
        <rFont val="Wingdings"/>
        <charset val="2"/>
      </rPr>
      <t>ü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 xml:space="preserve">Amennyiben a GDPR szerinti 3. országba történik adattovábbítás, - </t>
    </r>
    <r>
      <rPr>
        <b/>
        <i/>
        <sz val="7.5"/>
        <color theme="1"/>
        <rFont val="Arial"/>
        <family val="2"/>
        <charset val="238"/>
      </rPr>
      <t>a bekövetkezett biztosítási esemény helyszínétől függően</t>
    </r>
    <r>
      <rPr>
        <b/>
        <sz val="7.5"/>
        <color theme="1"/>
        <rFont val="Arial"/>
        <family val="2"/>
        <charset val="238"/>
      </rPr>
      <t xml:space="preserve">-
      </t>
    </r>
    <r>
      <rPr>
        <sz val="7.5"/>
        <color theme="1"/>
        <rFont val="Arial"/>
        <family val="2"/>
        <charset val="238"/>
      </rPr>
      <t xml:space="preserve">a Szerződő hozzájárul, hogy a megadott adatait a Biztosító harmadik országba a biztosítási szerződésbe foglalt kötelezettsége
      teljesítése céljából továbbítsa.
      Az adattovábbítás kizárólag akkor történhet meg, ha a termék jellegéből adódóan a szerződésben foglalt szolgáltatás teljesítése
      érdekében ez elengedhetetlen annak érdekében, hogy az Érintett külföldön részesülhessen egészségügyi ellátásban, vagy külföldön
      vehessen igénybe szolgáltatásokat. Az adatkezeléssel kapcsolatos további információt a Biztosítási Feltételek fent hivatkozott pontja
      tartalmazza.
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a jelen ajánlatban foglalt adatvédelmi rendelkezéseket és a jelen nyilatkozatot </t>
    </r>
    <r>
      <rPr>
        <b/>
        <sz val="7.5"/>
        <color theme="1"/>
        <rFont val="Arial"/>
        <family val="2"/>
        <charset val="238"/>
      </rPr>
      <t>elolvastam, megértettem és tudomásul vettem</t>
    </r>
    <r>
      <rPr>
        <sz val="7.5"/>
        <color theme="1"/>
        <rFont val="Arial"/>
        <family val="2"/>
        <charset val="238"/>
      </rPr>
      <t>.</t>
    </r>
  </si>
  <si>
    <t>Nyilatkozatok</t>
  </si>
  <si>
    <t>o</t>
  </si>
  <si>
    <t>Oldal: 3</t>
  </si>
  <si>
    <t>Szerződő aláírása</t>
  </si>
  <si>
    <t>VIP43325621637</t>
  </si>
  <si>
    <t>Irányítószám</t>
  </si>
  <si>
    <t>Csoport besorolás</t>
  </si>
  <si>
    <t>Telepulesek</t>
  </si>
  <si>
    <t>Megye</t>
  </si>
  <si>
    <t>Kerület</t>
  </si>
  <si>
    <t>ÚjCsoportBesorolás</t>
  </si>
  <si>
    <t>Csoportbesorolás magyarázat:</t>
  </si>
  <si>
    <t>BP</t>
  </si>
  <si>
    <t>01</t>
  </si>
  <si>
    <t>BP1</t>
  </si>
  <si>
    <t>Budapest_jó</t>
  </si>
  <si>
    <t>Budapest_átlagos</t>
  </si>
  <si>
    <t>BP2</t>
  </si>
  <si>
    <t>Budapest_rossz</t>
  </si>
  <si>
    <t>BP3</t>
  </si>
  <si>
    <t>Agglomeráció_jó</t>
  </si>
  <si>
    <t>AG1</t>
  </si>
  <si>
    <t>Agglomeráció_átlagos</t>
  </si>
  <si>
    <t>AG2</t>
  </si>
  <si>
    <t>Agglomeráció_rossz</t>
  </si>
  <si>
    <t>AG3</t>
  </si>
  <si>
    <t>02</t>
  </si>
  <si>
    <t>Megyeszékhely_jó</t>
  </si>
  <si>
    <t>MS1</t>
  </si>
  <si>
    <t>Megyeszékhely_átlagos</t>
  </si>
  <si>
    <t>MS2</t>
  </si>
  <si>
    <t>Megyeszékhely_rossz</t>
  </si>
  <si>
    <t>MS3</t>
  </si>
  <si>
    <t>Város_jó</t>
  </si>
  <si>
    <t>VA1</t>
  </si>
  <si>
    <t>Város_átlagos</t>
  </si>
  <si>
    <t>VA2</t>
  </si>
  <si>
    <t>Város_rossz</t>
  </si>
  <si>
    <t>VA3</t>
  </si>
  <si>
    <t>Egyéb_település_jó</t>
  </si>
  <si>
    <t>ET1</t>
  </si>
  <si>
    <t>Egyéb_település_átlagos</t>
  </si>
  <si>
    <t>ET2</t>
  </si>
  <si>
    <t>Egyéb_település_rossz</t>
  </si>
  <si>
    <t>ET3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</si>
  <si>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</si>
  <si>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</si>
  <si>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</si>
  <si>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</si>
  <si>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</si>
  <si>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</si>
  <si>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</si>
  <si>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</si>
  <si>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</si>
  <si>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</si>
  <si>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</si>
  <si>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</si>
  <si>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</si>
  <si>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</si>
  <si>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</si>
  <si>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</si>
  <si>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</si>
  <si>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</si>
  <si>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</si>
  <si>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</si>
  <si>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</si>
  <si>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AG</t>
  </si>
  <si>
    <t>Szentendre</t>
  </si>
  <si>
    <t>Pest megye</t>
  </si>
  <si>
    <t>Pilisszentlászló</t>
  </si>
  <si>
    <t>Budakalász</t>
  </si>
  <si>
    <t>Pomáz</t>
  </si>
  <si>
    <t>Csobánka</t>
  </si>
  <si>
    <t>Szigetmonostor</t>
  </si>
  <si>
    <t>Leányfalu</t>
  </si>
  <si>
    <t>Pócsmegyer</t>
  </si>
  <si>
    <t>Tahitótfalu</t>
  </si>
  <si>
    <t>Dunabogdány</t>
  </si>
  <si>
    <t>Kisoroszi</t>
  </si>
  <si>
    <t>Visegrád</t>
  </si>
  <si>
    <t>ET</t>
  </si>
  <si>
    <t>Dömös</t>
  </si>
  <si>
    <t>Komárom-Esztergom megye</t>
  </si>
  <si>
    <t>Pilismarót</t>
  </si>
  <si>
    <t>Érd</t>
  </si>
  <si>
    <t>Sóskút</t>
  </si>
  <si>
    <t>Pusztazámor</t>
  </si>
  <si>
    <t>Budaörs</t>
  </si>
  <si>
    <t>Törökbálint</t>
  </si>
  <si>
    <t>Diósd</t>
  </si>
  <si>
    <t>Biatorbágy</t>
  </si>
  <si>
    <t>Herceghalom</t>
  </si>
  <si>
    <t>VA</t>
  </si>
  <si>
    <t>Bicske</t>
  </si>
  <si>
    <t>Fejér megye</t>
  </si>
  <si>
    <t>Óbarok</t>
  </si>
  <si>
    <t>Csabdi</t>
  </si>
  <si>
    <t>Mány</t>
  </si>
  <si>
    <t>Szár</t>
  </si>
  <si>
    <t>Szárliget</t>
  </si>
  <si>
    <t>Páty</t>
  </si>
  <si>
    <t>Zsámbék</t>
  </si>
  <si>
    <t>Tök</t>
  </si>
  <si>
    <t>Perbál</t>
  </si>
  <si>
    <t>Pilisjászfalu</t>
  </si>
  <si>
    <t>Piliscsaba</t>
  </si>
  <si>
    <t>Solymár</t>
  </si>
  <si>
    <t>Pilisszentiván</t>
  </si>
  <si>
    <t>Pilisvörösvár</t>
  </si>
  <si>
    <t>Tinnye</t>
  </si>
  <si>
    <t>Telki</t>
  </si>
  <si>
    <t>Remeteszőlős</t>
  </si>
  <si>
    <t>Etyek</t>
  </si>
  <si>
    <t>Budakeszi</t>
  </si>
  <si>
    <t>Budajenő</t>
  </si>
  <si>
    <t>Nagykovácsi</t>
  </si>
  <si>
    <t>Pilisszántó</t>
  </si>
  <si>
    <t>Üröm</t>
  </si>
  <si>
    <t>Pilisborosjenő</t>
  </si>
  <si>
    <t>Pilisszentkereszt</t>
  </si>
  <si>
    <t>Gödöllő</t>
  </si>
  <si>
    <t>Szada</t>
  </si>
  <si>
    <t>Veresegyház</t>
  </si>
  <si>
    <t>Erdőkertes</t>
  </si>
  <si>
    <t>Valkó</t>
  </si>
  <si>
    <t>Vácszentlászló</t>
  </si>
  <si>
    <t>Zsámbok</t>
  </si>
  <si>
    <t>Isaszeg</t>
  </si>
  <si>
    <t>Dány</t>
  </si>
  <si>
    <t>Pécel</t>
  </si>
  <si>
    <t>Dunakeszi</t>
  </si>
  <si>
    <t>Göd</t>
  </si>
  <si>
    <t>Sződliget</t>
  </si>
  <si>
    <t>Sződ</t>
  </si>
  <si>
    <t>Csörög</t>
  </si>
  <si>
    <t>Csömör</t>
  </si>
  <si>
    <t>Nagytarcsa</t>
  </si>
  <si>
    <t>Kistarcsa</t>
  </si>
  <si>
    <t>Kerepes</t>
  </si>
  <si>
    <t>Mogyoród</t>
  </si>
  <si>
    <t>Fót</t>
  </si>
  <si>
    <t>Csomád</t>
  </si>
  <si>
    <t>Őrbottyán</t>
  </si>
  <si>
    <t>Vácrátót</t>
  </si>
  <si>
    <t>Váchartyán</t>
  </si>
  <si>
    <t>Kisnémedi</t>
  </si>
  <si>
    <t>Püspökszilágy</t>
  </si>
  <si>
    <t>Vácduka</t>
  </si>
  <si>
    <t>Aszód</t>
  </si>
  <si>
    <t>Kartal</t>
  </si>
  <si>
    <t>Verseg</t>
  </si>
  <si>
    <t>Kálló</t>
  </si>
  <si>
    <t>Nógrád megye</t>
  </si>
  <si>
    <t>Erdőkürt</t>
  </si>
  <si>
    <t>Erdőtarcsa</t>
  </si>
  <si>
    <t>Iklad</t>
  </si>
  <si>
    <t>Domony</t>
  </si>
  <si>
    <t>Galgamácsa</t>
  </si>
  <si>
    <t>Vácegres</t>
  </si>
  <si>
    <t>Váckisújfalu</t>
  </si>
  <si>
    <t>Bag</t>
  </si>
  <si>
    <t>Hévízgyörk</t>
  </si>
  <si>
    <t>Galgahévíz</t>
  </si>
  <si>
    <t>Tura</t>
  </si>
  <si>
    <t>Monor</t>
  </si>
  <si>
    <t>Péteri</t>
  </si>
  <si>
    <t>Vasad</t>
  </si>
  <si>
    <t>Csévharaszt</t>
  </si>
  <si>
    <t>Monorierdő</t>
  </si>
  <si>
    <t>Pánd</t>
  </si>
  <si>
    <t>Káva</t>
  </si>
  <si>
    <t>Bénye</t>
  </si>
  <si>
    <t>Gomba</t>
  </si>
  <si>
    <t>Vecsés</t>
  </si>
  <si>
    <t>Üllő</t>
  </si>
  <si>
    <t>Gyömrő</t>
  </si>
  <si>
    <t>Ecser</t>
  </si>
  <si>
    <t>Maglód</t>
  </si>
  <si>
    <t>Mende</t>
  </si>
  <si>
    <t>Sülysáp</t>
  </si>
  <si>
    <t>Kóka</t>
  </si>
  <si>
    <t>Úri</t>
  </si>
  <si>
    <t>Tápiószecső</t>
  </si>
  <si>
    <t>Tóalmás</t>
  </si>
  <si>
    <t>Tápióság</t>
  </si>
  <si>
    <t>Szentmártonkáta</t>
  </si>
  <si>
    <t>Szentlőrinckáta</t>
  </si>
  <si>
    <t>Ráckeve</t>
  </si>
  <si>
    <t>Lórév</t>
  </si>
  <si>
    <t>Szigetszentmiklós</t>
  </si>
  <si>
    <t>Halásztelek</t>
  </si>
  <si>
    <t>Szigethalom</t>
  </si>
  <si>
    <t>Tököl</t>
  </si>
  <si>
    <t>Szigetcsép</t>
  </si>
  <si>
    <t>Szigetszentmárton</t>
  </si>
  <si>
    <t>Szigetújfalu</t>
  </si>
  <si>
    <t>Szigetbecse</t>
  </si>
  <si>
    <t>Makád</t>
  </si>
  <si>
    <t>Dunaharaszti</t>
  </si>
  <si>
    <t>Taksony</t>
  </si>
  <si>
    <t>Dunavarsány</t>
  </si>
  <si>
    <t>Délegyháza</t>
  </si>
  <si>
    <t>Áporka</t>
  </si>
  <si>
    <t>Majosháza</t>
  </si>
  <si>
    <t>Kiskunlacháza</t>
  </si>
  <si>
    <t>Dömsöd</t>
  </si>
  <si>
    <t>Apaj</t>
  </si>
  <si>
    <t>Bugyi</t>
  </si>
  <si>
    <t>Alsónémedi</t>
  </si>
  <si>
    <t>Gyál</t>
  </si>
  <si>
    <t>Felsőpakony</t>
  </si>
  <si>
    <t>Ócsa</t>
  </si>
  <si>
    <t>Inárcs</t>
  </si>
  <si>
    <t>Kakucs</t>
  </si>
  <si>
    <t>Újhartyán</t>
  </si>
  <si>
    <t>Dabas</t>
  </si>
  <si>
    <t>Tatárszentgyörgy</t>
  </si>
  <si>
    <t>Hernád</t>
  </si>
  <si>
    <t>Örkény</t>
  </si>
  <si>
    <t>Pusztavacs</t>
  </si>
  <si>
    <t>Táborfalva</t>
  </si>
  <si>
    <t>Dunaújváros</t>
  </si>
  <si>
    <t>Nagyvenyim</t>
  </si>
  <si>
    <t>Mezőfalva</t>
  </si>
  <si>
    <t>Daruszentmiklós</t>
  </si>
  <si>
    <t>Előszállás</t>
  </si>
  <si>
    <t>Nagykarácsony</t>
  </si>
  <si>
    <t>Baracs</t>
  </si>
  <si>
    <t>Kisapostag</t>
  </si>
  <si>
    <t>Perkáta</t>
  </si>
  <si>
    <t>Szabadegyháza</t>
  </si>
  <si>
    <t>Sárosd</t>
  </si>
  <si>
    <t>Hantos</t>
  </si>
  <si>
    <t>Nagylók</t>
  </si>
  <si>
    <t>Százhalombatta</t>
  </si>
  <si>
    <t>Ercsi</t>
  </si>
  <si>
    <t>Iváncsa</t>
  </si>
  <si>
    <t>Beloiannisz</t>
  </si>
  <si>
    <t>Besnyő</t>
  </si>
  <si>
    <t>Adony</t>
  </si>
  <si>
    <t>Kulcs</t>
  </si>
  <si>
    <t>Rácalmás</t>
  </si>
  <si>
    <t>Tárnok</t>
  </si>
  <si>
    <t>Martonvásár</t>
  </si>
  <si>
    <t>Tordas</t>
  </si>
  <si>
    <t>Gyúró</t>
  </si>
  <si>
    <t>Ráckeresztúr</t>
  </si>
  <si>
    <t>Baracska</t>
  </si>
  <si>
    <t>Kajászó</t>
  </si>
  <si>
    <t>Vál</t>
  </si>
  <si>
    <t>Kápolnásnyék</t>
  </si>
  <si>
    <t>Pázmánd</t>
  </si>
  <si>
    <t>Vereb</t>
  </si>
  <si>
    <t>Velence</t>
  </si>
  <si>
    <t>Gárdony</t>
  </si>
  <si>
    <t>Pusztaszabolcs</t>
  </si>
  <si>
    <t>Esztergom</t>
  </si>
  <si>
    <t>Esztergom-Pilisszentlélek</t>
  </si>
  <si>
    <t>Dorog</t>
  </si>
  <si>
    <t>Kesztölc</t>
  </si>
  <si>
    <t>Leányvár</t>
  </si>
  <si>
    <t>Piliscsév</t>
  </si>
  <si>
    <t>Csolnok</t>
  </si>
  <si>
    <t>Dág</t>
  </si>
  <si>
    <t>Sárisáp</t>
  </si>
  <si>
    <t>Nagysáp</t>
  </si>
  <si>
    <t>Bajna</t>
  </si>
  <si>
    <t>Epöl</t>
  </si>
  <si>
    <t>Máriahalom</t>
  </si>
  <si>
    <t>Úny</t>
  </si>
  <si>
    <t>Annavölgy</t>
  </si>
  <si>
    <t>Somogy megye</t>
  </si>
  <si>
    <t>Tokod</t>
  </si>
  <si>
    <t>Tokodaltáró</t>
  </si>
  <si>
    <t>Bajót</t>
  </si>
  <si>
    <t>Tát</t>
  </si>
  <si>
    <t>Mogyorósbánya</t>
  </si>
  <si>
    <t>Nyergesújfalu</t>
  </si>
  <si>
    <t>Lábatlan</t>
  </si>
  <si>
    <t>Süttő</t>
  </si>
  <si>
    <t>Neszmély</t>
  </si>
  <si>
    <t>Dunaalmás</t>
  </si>
  <si>
    <t>Vác</t>
  </si>
  <si>
    <t>Nőtincs</t>
  </si>
  <si>
    <t>Felsőpetény</t>
  </si>
  <si>
    <t>Kosd</t>
  </si>
  <si>
    <t>Rád</t>
  </si>
  <si>
    <t>Penc</t>
  </si>
  <si>
    <t>Csővár</t>
  </si>
  <si>
    <t>Keszeg</t>
  </si>
  <si>
    <t>Alsópetény</t>
  </si>
  <si>
    <t>Nézsa</t>
  </si>
  <si>
    <t>Legénd</t>
  </si>
  <si>
    <t>Verőce</t>
  </si>
  <si>
    <t>Kismaros</t>
  </si>
  <si>
    <t>Szokolya</t>
  </si>
  <si>
    <t>Kóspallag</t>
  </si>
  <si>
    <t>Nagymaros</t>
  </si>
  <si>
    <t>Zebegény</t>
  </si>
  <si>
    <t>Szob</t>
  </si>
  <si>
    <t>Márianosztra</t>
  </si>
  <si>
    <t>Ipolydamásd</t>
  </si>
  <si>
    <t>Letkés</t>
  </si>
  <si>
    <t>Ipolytölgyes</t>
  </si>
  <si>
    <t>Nagybörzsöny</t>
  </si>
  <si>
    <t>Vámosmikola</t>
  </si>
  <si>
    <t>Tésa</t>
  </si>
  <si>
    <t>Perőcsény</t>
  </si>
  <si>
    <t>Kemence</t>
  </si>
  <si>
    <t>Bernecebaráti</t>
  </si>
  <si>
    <t>Szendehely</t>
  </si>
  <si>
    <t>Berkenye</t>
  </si>
  <si>
    <t>Nógrád</t>
  </si>
  <si>
    <t>Diósjenő</t>
  </si>
  <si>
    <t>Borsosberény</t>
  </si>
  <si>
    <t>Nagyoroszi</t>
  </si>
  <si>
    <t>Drégelypalánk</t>
  </si>
  <si>
    <t>Hont</t>
  </si>
  <si>
    <t>Patak</t>
  </si>
  <si>
    <t>Dejtár</t>
  </si>
  <si>
    <t>Rétság</t>
  </si>
  <si>
    <t>Tereske</t>
  </si>
  <si>
    <t>Bánk</t>
  </si>
  <si>
    <t>Romhány</t>
  </si>
  <si>
    <t>Szente</t>
  </si>
  <si>
    <t>Szátok</t>
  </si>
  <si>
    <t>Tolmács</t>
  </si>
  <si>
    <t>Horpács</t>
  </si>
  <si>
    <t>Érsekvadkert</t>
  </si>
  <si>
    <t>Balassagyarmat</t>
  </si>
  <si>
    <t>Patvarc</t>
  </si>
  <si>
    <t>Ipolyvece</t>
  </si>
  <si>
    <t>Őrhalom</t>
  </si>
  <si>
    <t>Hugyag</t>
  </si>
  <si>
    <t>Csitár</t>
  </si>
  <si>
    <t>Iliny</t>
  </si>
  <si>
    <t>Nógrádmarcal</t>
  </si>
  <si>
    <t>Cserhátsurány</t>
  </si>
  <si>
    <t>Herencsény</t>
  </si>
  <si>
    <t>Csesztve</t>
  </si>
  <si>
    <t>Galgagyörk</t>
  </si>
  <si>
    <t>Püspökhatvan</t>
  </si>
  <si>
    <t>Acsa</t>
  </si>
  <si>
    <t>Nógrádsáp</t>
  </si>
  <si>
    <t>Galgaguta</t>
  </si>
  <si>
    <t>Bercel</t>
  </si>
  <si>
    <t>Vanyarc</t>
  </si>
  <si>
    <t>Nógrádkövesd</t>
  </si>
  <si>
    <t>Szécsénke</t>
  </si>
  <si>
    <t>Becske</t>
  </si>
  <si>
    <t>Magyarnándor</t>
  </si>
  <si>
    <t>Terény</t>
  </si>
  <si>
    <t>Szanda</t>
  </si>
  <si>
    <t>Mohora</t>
  </si>
  <si>
    <t>Szügy</t>
  </si>
  <si>
    <t>Cegléd</t>
  </si>
  <si>
    <t>Tápiószentmárton</t>
  </si>
  <si>
    <t>Nyársapát</t>
  </si>
  <si>
    <t>Csemő</t>
  </si>
  <si>
    <t>Pilis</t>
  </si>
  <si>
    <t>Nyáregyháza</t>
  </si>
  <si>
    <t>Újlengyel</t>
  </si>
  <si>
    <t>Albertirsa</t>
  </si>
  <si>
    <t>Dánszentmiklós</t>
  </si>
  <si>
    <t>Mikebuda</t>
  </si>
  <si>
    <t>Ceglédbercel</t>
  </si>
  <si>
    <t>Abony</t>
  </si>
  <si>
    <t>Kőröstetétlen</t>
  </si>
  <si>
    <t>Jászkarajenő</t>
  </si>
  <si>
    <t>Törtel</t>
  </si>
  <si>
    <t>Nagykőrös</t>
  </si>
  <si>
    <t>Kocsér</t>
  </si>
  <si>
    <t>Nagykáta</t>
  </si>
  <si>
    <t>Tápióbicske</t>
  </si>
  <si>
    <t>Farmos</t>
  </si>
  <si>
    <t>Tápiószele</t>
  </si>
  <si>
    <t>Tápiógyörgye</t>
  </si>
  <si>
    <t>Újszilvás</t>
  </si>
  <si>
    <t>Tápiószőlős</t>
  </si>
  <si>
    <t>MS</t>
  </si>
  <si>
    <t>Tatabánya</t>
  </si>
  <si>
    <t>Gyermely</t>
  </si>
  <si>
    <t>Szomor</t>
  </si>
  <si>
    <t>Vértessomló</t>
  </si>
  <si>
    <t>Várgesztes</t>
  </si>
  <si>
    <t>Tarján</t>
  </si>
  <si>
    <t>Héreg</t>
  </si>
  <si>
    <t>Vértestolna</t>
  </si>
  <si>
    <t>Tardos</t>
  </si>
  <si>
    <t>Tata</t>
  </si>
  <si>
    <t>Baj</t>
  </si>
  <si>
    <t>Vértesszőlős</t>
  </si>
  <si>
    <t>Oroszlány</t>
  </si>
  <si>
    <t>Környe</t>
  </si>
  <si>
    <t>Kecskéd</t>
  </si>
  <si>
    <t>Kömlőd</t>
  </si>
  <si>
    <t>Dad</t>
  </si>
  <si>
    <t>Bokod</t>
  </si>
  <si>
    <t>Szákszend</t>
  </si>
  <si>
    <t>Császár</t>
  </si>
  <si>
    <t>Vérteskethely</t>
  </si>
  <si>
    <t>Bakonysárkány</t>
  </si>
  <si>
    <t>Aka</t>
  </si>
  <si>
    <t>Kisbér</t>
  </si>
  <si>
    <t>Ászár</t>
  </si>
  <si>
    <t>Kerékteleki</t>
  </si>
  <si>
    <t>Bársonyos</t>
  </si>
  <si>
    <t>Bakonyszombathely</t>
  </si>
  <si>
    <t>Bakonybánk</t>
  </si>
  <si>
    <t>Réde</t>
  </si>
  <si>
    <t>Ácsteszér</t>
  </si>
  <si>
    <t>Csatka</t>
  </si>
  <si>
    <t>Súr</t>
  </si>
  <si>
    <t>Szomód</t>
  </si>
  <si>
    <t>Dunaszentmiklós</t>
  </si>
  <si>
    <t>Kocs</t>
  </si>
  <si>
    <t>Naszály</t>
  </si>
  <si>
    <t>Komárom</t>
  </si>
  <si>
    <t>Mocsa</t>
  </si>
  <si>
    <t>Almásfüzitő</t>
  </si>
  <si>
    <t>Ács</t>
  </si>
  <si>
    <t>Nagyigmánd</t>
  </si>
  <si>
    <t>Bábolna</t>
  </si>
  <si>
    <t>Bana</t>
  </si>
  <si>
    <t>Tárkány</t>
  </si>
  <si>
    <t>Csép</t>
  </si>
  <si>
    <t>Ete</t>
  </si>
  <si>
    <t>Kisigmánd</t>
  </si>
  <si>
    <t>Csém</t>
  </si>
  <si>
    <t>Hatvan</t>
  </si>
  <si>
    <t>Heves megye</t>
  </si>
  <si>
    <t>Kerekharaszt</t>
  </si>
  <si>
    <t>Heréd</t>
  </si>
  <si>
    <t>Nagykökényes</t>
  </si>
  <si>
    <t>Ecséd</t>
  </si>
  <si>
    <t>Hort</t>
  </si>
  <si>
    <t>Csány</t>
  </si>
  <si>
    <t>Boldog</t>
  </si>
  <si>
    <t>Lőrinci</t>
  </si>
  <si>
    <t>Petőfibánya</t>
  </si>
  <si>
    <t>Zagyvaszántó</t>
  </si>
  <si>
    <t>Apc</t>
  </si>
  <si>
    <t>Rózsaszentmárton</t>
  </si>
  <si>
    <t>Szűcsi</t>
  </si>
  <si>
    <t>Gyöngyöspata</t>
  </si>
  <si>
    <t>Gyöngyöstarján</t>
  </si>
  <si>
    <t>Héhalom</t>
  </si>
  <si>
    <t>Palotás</t>
  </si>
  <si>
    <t>Egyházasdengeleg</t>
  </si>
  <si>
    <t>Szirák</t>
  </si>
  <si>
    <t>Bér</t>
  </si>
  <si>
    <t>Kisbágyon</t>
  </si>
  <si>
    <t>Buják</t>
  </si>
  <si>
    <t>Szarvasgede</t>
  </si>
  <si>
    <t>Csécse</t>
  </si>
  <si>
    <t>Ecseg</t>
  </si>
  <si>
    <t>Pásztó</t>
  </si>
  <si>
    <t>Jobbágyi</t>
  </si>
  <si>
    <t>Szurdokpüspöki</t>
  </si>
  <si>
    <t>Cserhátszentiván</t>
  </si>
  <si>
    <t>Garáb</t>
  </si>
  <si>
    <t>Mátraszőlős</t>
  </si>
  <si>
    <t>Alsótold</t>
  </si>
  <si>
    <t>Bátonyterenye</t>
  </si>
  <si>
    <t>Bátonyterenye-Nagybátony</t>
  </si>
  <si>
    <t>Tar</t>
  </si>
  <si>
    <t>Sámsonháza</t>
  </si>
  <si>
    <t>Nagybárkány</t>
  </si>
  <si>
    <t>Mátraverebély</t>
  </si>
  <si>
    <t>Salgótarján</t>
  </si>
  <si>
    <t>Somoskőújfalu</t>
  </si>
  <si>
    <t>Cered</t>
  </si>
  <si>
    <t>Zabar</t>
  </si>
  <si>
    <t>Szilaspogony</t>
  </si>
  <si>
    <t>Bárna</t>
  </si>
  <si>
    <t>Kazár</t>
  </si>
  <si>
    <t>Vizslás</t>
  </si>
  <si>
    <t>Nagykeresztúr</t>
  </si>
  <si>
    <t>Sóshartyán</t>
  </si>
  <si>
    <t>Nógrádmegyer</t>
  </si>
  <si>
    <t>Magyargéc</t>
  </si>
  <si>
    <t>Piliny</t>
  </si>
  <si>
    <t>Szécsényfelfalu</t>
  </si>
  <si>
    <t>Etes</t>
  </si>
  <si>
    <t>Karancsberény</t>
  </si>
  <si>
    <t>Ipolytarnóc</t>
  </si>
  <si>
    <t>Mátraszele</t>
  </si>
  <si>
    <t>Mátranovák</t>
  </si>
  <si>
    <t>Mátraterenye</t>
  </si>
  <si>
    <t>Rákóczibánya</t>
  </si>
  <si>
    <t>Nemti</t>
  </si>
  <si>
    <t>Dorogháza</t>
  </si>
  <si>
    <t>Szuha</t>
  </si>
  <si>
    <t>Mátramindszent</t>
  </si>
  <si>
    <t>Kishartyán</t>
  </si>
  <si>
    <t>Ságújfalu</t>
  </si>
  <si>
    <t>Szalmatercs</t>
  </si>
  <si>
    <t>Endrefalva</t>
  </si>
  <si>
    <t>Szécsény</t>
  </si>
  <si>
    <t>Nagylóc</t>
  </si>
  <si>
    <t>Hollókő</t>
  </si>
  <si>
    <t>Rimóc</t>
  </si>
  <si>
    <t>Varsány</t>
  </si>
  <si>
    <t>Nógrádsipek</t>
  </si>
  <si>
    <t>Karancsalja</t>
  </si>
  <si>
    <t>Karancslapujtő</t>
  </si>
  <si>
    <t>Karancskeszi</t>
  </si>
  <si>
    <t>Mihálygerge</t>
  </si>
  <si>
    <t>Egyházasgerge</t>
  </si>
  <si>
    <t>Litke</t>
  </si>
  <si>
    <t>Nógrádszakál</t>
  </si>
  <si>
    <t>Ludányhalászi</t>
  </si>
  <si>
    <t>Gyöngyös</t>
  </si>
  <si>
    <t>Gyöngyösoroszi</t>
  </si>
  <si>
    <t>Gyöngyöshalász</t>
  </si>
  <si>
    <t>Atkár</t>
  </si>
  <si>
    <t>Nagyréde</t>
  </si>
  <si>
    <t>Gyöngyössolymos</t>
  </si>
  <si>
    <t>Mátraszentimre</t>
  </si>
  <si>
    <t>Parád</t>
  </si>
  <si>
    <t>Parádsasvár</t>
  </si>
  <si>
    <t>Bodony</t>
  </si>
  <si>
    <t>Recsk</t>
  </si>
  <si>
    <t>Mátraderecske</t>
  </si>
  <si>
    <t>Mátraballa</t>
  </si>
  <si>
    <t>Ivád</t>
  </si>
  <si>
    <t>Pétervására</t>
  </si>
  <si>
    <t>Erdőkövesd</t>
  </si>
  <si>
    <t>Istenmezeje</t>
  </si>
  <si>
    <t>Váraszó</t>
  </si>
  <si>
    <t>Fedémes</t>
  </si>
  <si>
    <t>Kisfüzes</t>
  </si>
  <si>
    <t>Bükkszenterzsébet</t>
  </si>
  <si>
    <t>Tarnalelesz</t>
  </si>
  <si>
    <t>Szentdomonkos</t>
  </si>
  <si>
    <t>Abasár</t>
  </si>
  <si>
    <t>Markaz</t>
  </si>
  <si>
    <t>Domoszló</t>
  </si>
  <si>
    <t>Kisnána</t>
  </si>
  <si>
    <t>Vécs</t>
  </si>
  <si>
    <t>Visonta</t>
  </si>
  <si>
    <t>Halmajugra</t>
  </si>
  <si>
    <t>Ludas</t>
  </si>
  <si>
    <t>Detk</t>
  </si>
  <si>
    <t>Karácsond</t>
  </si>
  <si>
    <t>Nagyfüged</t>
  </si>
  <si>
    <t>Tarnazsadány</t>
  </si>
  <si>
    <t>Tarnaméra</t>
  </si>
  <si>
    <t>Vámosgyörk</t>
  </si>
  <si>
    <t>Adács</t>
  </si>
  <si>
    <t>Visznek</t>
  </si>
  <si>
    <t>Tarnaörs</t>
  </si>
  <si>
    <t>Erk</t>
  </si>
  <si>
    <t>Zaránk</t>
  </si>
  <si>
    <t>Eger</t>
  </si>
  <si>
    <t>Egerbakta</t>
  </si>
  <si>
    <t>Hevesaranyos</t>
  </si>
  <si>
    <t>Szarvaskő</t>
  </si>
  <si>
    <t>Felsőtárkány</t>
  </si>
  <si>
    <t>Noszvaj</t>
  </si>
  <si>
    <t>Ostoros</t>
  </si>
  <si>
    <t>Novaj</t>
  </si>
  <si>
    <t>Egerszólát</t>
  </si>
  <si>
    <t>Tarnaszentmária</t>
  </si>
  <si>
    <t>Sirok</t>
  </si>
  <si>
    <t>Terpes</t>
  </si>
  <si>
    <t>Szajla</t>
  </si>
  <si>
    <t>Bükkszék</t>
  </si>
  <si>
    <t>Bátor</t>
  </si>
  <si>
    <t>Egerbocs</t>
  </si>
  <si>
    <t>Egercsehi</t>
  </si>
  <si>
    <t>Bekölce</t>
  </si>
  <si>
    <t>Mikófalva</t>
  </si>
  <si>
    <t>Mónosbél</t>
  </si>
  <si>
    <t>Bélapátfalva</t>
  </si>
  <si>
    <t>Balaton</t>
  </si>
  <si>
    <t>Szilvásvárad</t>
  </si>
  <si>
    <t>Nagyvisnyó</t>
  </si>
  <si>
    <t>Kál</t>
  </si>
  <si>
    <t>Verpelét</t>
  </si>
  <si>
    <t>Feldebrő</t>
  </si>
  <si>
    <t>Aldebrő</t>
  </si>
  <si>
    <t>Tófalu</t>
  </si>
  <si>
    <t>Kápolna</t>
  </si>
  <si>
    <t>Kompolt</t>
  </si>
  <si>
    <t>Nagyút</t>
  </si>
  <si>
    <t>Erdőtelek</t>
  </si>
  <si>
    <t>Tenk</t>
  </si>
  <si>
    <t>Heves</t>
  </si>
  <si>
    <t>Boconád</t>
  </si>
  <si>
    <t>Tarnabod</t>
  </si>
  <si>
    <t>Átány</t>
  </si>
  <si>
    <t>Kömlő</t>
  </si>
  <si>
    <t>Besenyőtelek</t>
  </si>
  <si>
    <t>Dormánd</t>
  </si>
  <si>
    <t>Mezőtárkány</t>
  </si>
  <si>
    <t>Szihalom</t>
  </si>
  <si>
    <t>Mezőszemere</t>
  </si>
  <si>
    <t>Egerfarmos</t>
  </si>
  <si>
    <t>Pély</t>
  </si>
  <si>
    <t>Tarnaszentmiklós</t>
  </si>
  <si>
    <t>Hevesvezekény</t>
  </si>
  <si>
    <t>Kisköre</t>
  </si>
  <si>
    <t>Tiszanána</t>
  </si>
  <si>
    <t>Sarud</t>
  </si>
  <si>
    <t>Újlőrincfalva</t>
  </si>
  <si>
    <t>Poroszló</t>
  </si>
  <si>
    <t>Füzesabony</t>
  </si>
  <si>
    <t>Egerszalók</t>
  </si>
  <si>
    <t>Demjén</t>
  </si>
  <si>
    <t>Kerecsend</t>
  </si>
  <si>
    <t>Maklár</t>
  </si>
  <si>
    <t>Nagytálya</t>
  </si>
  <si>
    <t>Andornaktálya</t>
  </si>
  <si>
    <t>Mezőkövesd</t>
  </si>
  <si>
    <t>Borsod-Abaúj-Zemplén megye</t>
  </si>
  <si>
    <t>Szomolya</t>
  </si>
  <si>
    <t>Bogács</t>
  </si>
  <si>
    <t>Cserépfalu</t>
  </si>
  <si>
    <t>Bükkzsérc</t>
  </si>
  <si>
    <t>Tard</t>
  </si>
  <si>
    <t>Cserépváralja</t>
  </si>
  <si>
    <t>Szentistván</t>
  </si>
  <si>
    <t>Mezőnyárád</t>
  </si>
  <si>
    <t>Bükkábrány</t>
  </si>
  <si>
    <t>Tibolddaróc</t>
  </si>
  <si>
    <t>Kács</t>
  </si>
  <si>
    <t>Sály</t>
  </si>
  <si>
    <t>Borsodgeszt</t>
  </si>
  <si>
    <t>Vatta</t>
  </si>
  <si>
    <t>Emőd</t>
  </si>
  <si>
    <t>Nyékládháza</t>
  </si>
  <si>
    <t>Mályi</t>
  </si>
  <si>
    <t>Mezőkeresztes</t>
  </si>
  <si>
    <t>Csincse</t>
  </si>
  <si>
    <t>Mezőnagymihály</t>
  </si>
  <si>
    <t>Gelej</t>
  </si>
  <si>
    <t>Mezőcsát</t>
  </si>
  <si>
    <t>Tiszakeszi</t>
  </si>
  <si>
    <t>Igrici</t>
  </si>
  <si>
    <t>Egerlövő</t>
  </si>
  <si>
    <t>Borsodivánka</t>
  </si>
  <si>
    <t>Négyes</t>
  </si>
  <si>
    <t>Tiszavalk</t>
  </si>
  <si>
    <t>Tiszabábolna</t>
  </si>
  <si>
    <t>Tiszadorogma</t>
  </si>
  <si>
    <t>Ároktő</t>
  </si>
  <si>
    <t>Miskolc</t>
  </si>
  <si>
    <t>Ónod</t>
  </si>
  <si>
    <t>Muhi</t>
  </si>
  <si>
    <t>Kistokaj</t>
  </si>
  <si>
    <t>Bükkaranyos</t>
  </si>
  <si>
    <t>Harsány</t>
  </si>
  <si>
    <t>Kisgyőr</t>
  </si>
  <si>
    <t>Bükkszentkereszt</t>
  </si>
  <si>
    <t>Répáshuta</t>
  </si>
  <si>
    <t>Felsőzsolca</t>
  </si>
  <si>
    <t>Onga</t>
  </si>
  <si>
    <t>Hernádkak</t>
  </si>
  <si>
    <t>Hernádnémeti</t>
  </si>
  <si>
    <t>Tiszalúc</t>
  </si>
  <si>
    <t>Alsózsolca</t>
  </si>
  <si>
    <t>Sajólád</t>
  </si>
  <si>
    <t>Sajópetri</t>
  </si>
  <si>
    <t>Bőcs</t>
  </si>
  <si>
    <t>Berzék</t>
  </si>
  <si>
    <t>Sajóhídvég</t>
  </si>
  <si>
    <t>Köröm</t>
  </si>
  <si>
    <t>Girincs</t>
  </si>
  <si>
    <t>Kesznyéten</t>
  </si>
  <si>
    <t>Tiszaújváros</t>
  </si>
  <si>
    <t>Sajóörös</t>
  </si>
  <si>
    <t>Tiszapalkonya</t>
  </si>
  <si>
    <t>Hejőkürt</t>
  </si>
  <si>
    <t>Tiszatarján</t>
  </si>
  <si>
    <t>Oszlár</t>
  </si>
  <si>
    <t>Nemesbikk</t>
  </si>
  <si>
    <t>Hejőbába</t>
  </si>
  <si>
    <t>Hejőpapi</t>
  </si>
  <si>
    <t>Hejőszalonta</t>
  </si>
  <si>
    <t>Szakáld</t>
  </si>
  <si>
    <t>Hejőkeresztúr</t>
  </si>
  <si>
    <t>Nagycsécs</t>
  </si>
  <si>
    <t>Sajószöged</t>
  </si>
  <si>
    <t>Ózd</t>
  </si>
  <si>
    <t>Farkaslyuk</t>
  </si>
  <si>
    <t>Uppony</t>
  </si>
  <si>
    <t>Borsodszentgyörgy</t>
  </si>
  <si>
    <t>Hangony</t>
  </si>
  <si>
    <t>Domaháza</t>
  </si>
  <si>
    <t>Putnok</t>
  </si>
  <si>
    <t>Dubicsány</t>
  </si>
  <si>
    <t>Vadna</t>
  </si>
  <si>
    <t>Nagybarca</t>
  </si>
  <si>
    <t>Bánhorváti</t>
  </si>
  <si>
    <t>Dédestapolcsány</t>
  </si>
  <si>
    <t>Tardona</t>
  </si>
  <si>
    <t>Mályinka</t>
  </si>
  <si>
    <t>Nekézseny</t>
  </si>
  <si>
    <t>Csokvaomány</t>
  </si>
  <si>
    <t>Csernely</t>
  </si>
  <si>
    <t>Sajónémeti</t>
  </si>
  <si>
    <t>Sajópüspöki</t>
  </si>
  <si>
    <t>Bánréve</t>
  </si>
  <si>
    <t>Hét</t>
  </si>
  <si>
    <t>Sajóvelezd</t>
  </si>
  <si>
    <t>Királd</t>
  </si>
  <si>
    <t>Borsodbóta</t>
  </si>
  <si>
    <t>Sáta</t>
  </si>
  <si>
    <t>Arló</t>
  </si>
  <si>
    <t>Járdánháza</t>
  </si>
  <si>
    <t>Borsodnádasd</t>
  </si>
  <si>
    <t>Kazincbarcika</t>
  </si>
  <si>
    <t>Berente</t>
  </si>
  <si>
    <t>Szirmabesenyő</t>
  </si>
  <si>
    <t>Sajósenye</t>
  </si>
  <si>
    <t>Arnót</t>
  </si>
  <si>
    <t>Sajópálfala</t>
  </si>
  <si>
    <t>Gesztely</t>
  </si>
  <si>
    <t>Sóstófalva</t>
  </si>
  <si>
    <t>Alsódobsza</t>
  </si>
  <si>
    <t>Megyaszó</t>
  </si>
  <si>
    <t>Sajókaza</t>
  </si>
  <si>
    <t>Felsőnyárád</t>
  </si>
  <si>
    <t>Felsőkelecsény</t>
  </si>
  <si>
    <t>Zubogy</t>
  </si>
  <si>
    <t>Ragály</t>
  </si>
  <si>
    <t>Imola</t>
  </si>
  <si>
    <t>Zádorfalva</t>
  </si>
  <si>
    <t>Kelemér</t>
  </si>
  <si>
    <t>Serényfalva</t>
  </si>
  <si>
    <t>Szuhakálló</t>
  </si>
  <si>
    <t>Kurityán</t>
  </si>
  <si>
    <t>Rudabánya</t>
  </si>
  <si>
    <t>Szuhogy</t>
  </si>
  <si>
    <t>Felsőtelekes</t>
  </si>
  <si>
    <t>Izsófalva</t>
  </si>
  <si>
    <t>Rudolftelep</t>
  </si>
  <si>
    <t>Ormosbánya</t>
  </si>
  <si>
    <t>Múcsony</t>
  </si>
  <si>
    <t>Szendrőlád</t>
  </si>
  <si>
    <t>Szendrő</t>
  </si>
  <si>
    <t>Abod</t>
  </si>
  <si>
    <t>Szalonna</t>
  </si>
  <si>
    <t>Martonyi</t>
  </si>
  <si>
    <t>Perkupa</t>
  </si>
  <si>
    <t>Szőlősardó</t>
  </si>
  <si>
    <t>Jósvafő</t>
  </si>
  <si>
    <t>Aggtelek</t>
  </si>
  <si>
    <t>Szinpetri</t>
  </si>
  <si>
    <t>Szögliget</t>
  </si>
  <si>
    <t>Bódvaszilas</t>
  </si>
  <si>
    <t>Bódvarákó</t>
  </si>
  <si>
    <t>Tornabarakony</t>
  </si>
  <si>
    <t>Tornanádaska</t>
  </si>
  <si>
    <t>Hidvégardó</t>
  </si>
  <si>
    <t>Tornaszentjakab</t>
  </si>
  <si>
    <t>Sajószentpéter</t>
  </si>
  <si>
    <t>Sajókápolna</t>
  </si>
  <si>
    <t>Kondó</t>
  </si>
  <si>
    <t>Radostyán</t>
  </si>
  <si>
    <t>Parasznya</t>
  </si>
  <si>
    <t>Varbó</t>
  </si>
  <si>
    <t>Alacska</t>
  </si>
  <si>
    <t>Edelény</t>
  </si>
  <si>
    <t>Balajt</t>
  </si>
  <si>
    <t>Damak</t>
  </si>
  <si>
    <t>Ládbesnyő</t>
  </si>
  <si>
    <t>Irota</t>
  </si>
  <si>
    <t>Tomor</t>
  </si>
  <si>
    <t>Sajókeresztúr</t>
  </si>
  <si>
    <t>Sajóbábony</t>
  </si>
  <si>
    <t>Sajóecseg</t>
  </si>
  <si>
    <t>Boldva</t>
  </si>
  <si>
    <t>Hangács</t>
  </si>
  <si>
    <t>Borsodszirák</t>
  </si>
  <si>
    <t>Szikszó</t>
  </si>
  <si>
    <t>Selyeb</t>
  </si>
  <si>
    <t>Alsóvadász</t>
  </si>
  <si>
    <t>Homrogd</t>
  </si>
  <si>
    <t>Kupa</t>
  </si>
  <si>
    <t>Felsővadász</t>
  </si>
  <si>
    <t>Abaújlak</t>
  </si>
  <si>
    <t>Gagyvendégi</t>
  </si>
  <si>
    <t>Gagybátor</t>
  </si>
  <si>
    <t>Krasznokvajda</t>
  </si>
  <si>
    <t>Viszló</t>
  </si>
  <si>
    <t>Rakacaszend</t>
  </si>
  <si>
    <t>Kázsmárk</t>
  </si>
  <si>
    <t>Léh</t>
  </si>
  <si>
    <t>Rásonysápberencs</t>
  </si>
  <si>
    <t>Beret</t>
  </si>
  <si>
    <t>Baktakék</t>
  </si>
  <si>
    <t>Felsőgagy</t>
  </si>
  <si>
    <t>Aszaló</t>
  </si>
  <si>
    <t>Halmaj</t>
  </si>
  <si>
    <t>Kiskinizs</t>
  </si>
  <si>
    <t>Nagykinizs</t>
  </si>
  <si>
    <t>Hernádkércs</t>
  </si>
  <si>
    <t>Felsődobsza</t>
  </si>
  <si>
    <t>Csobád</t>
  </si>
  <si>
    <t>Forró</t>
  </si>
  <si>
    <t>Ináncs</t>
  </si>
  <si>
    <t>Hernádszentandrás</t>
  </si>
  <si>
    <t>Pere</t>
  </si>
  <si>
    <t>Gibárt</t>
  </si>
  <si>
    <t>Fancsal</t>
  </si>
  <si>
    <t>Encs</t>
  </si>
  <si>
    <t>Szalaszend</t>
  </si>
  <si>
    <t>Fulókércs</t>
  </si>
  <si>
    <t>Fáj</t>
  </si>
  <si>
    <t>Szemere</t>
  </si>
  <si>
    <t>Méra</t>
  </si>
  <si>
    <t>Novajidrány</t>
  </si>
  <si>
    <t>Garadna</t>
  </si>
  <si>
    <t>Hernádvécse</t>
  </si>
  <si>
    <t>Hernádszurdok</t>
  </si>
  <si>
    <t>Hidasnémeti</t>
  </si>
  <si>
    <t>Tornyosnémeti</t>
  </si>
  <si>
    <t>Abaújszántó</t>
  </si>
  <si>
    <t>Abaújkér</t>
  </si>
  <si>
    <t>Boldogkőújfalu</t>
  </si>
  <si>
    <t>Boldogkőváralja</t>
  </si>
  <si>
    <t>Korlát</t>
  </si>
  <si>
    <t>Hernádcéce</t>
  </si>
  <si>
    <t>Vizsoly</t>
  </si>
  <si>
    <t>Vilmány</t>
  </si>
  <si>
    <t>Hejce</t>
  </si>
  <si>
    <t>Fony</t>
  </si>
  <si>
    <t>Göncruszka</t>
  </si>
  <si>
    <t>Gönc</t>
  </si>
  <si>
    <t>Telkibánya</t>
  </si>
  <si>
    <t>Zsujta</t>
  </si>
  <si>
    <t>Pányok</t>
  </si>
  <si>
    <t>Kéked</t>
  </si>
  <si>
    <t>Szerencs</t>
  </si>
  <si>
    <t>Szerencs-Ond</t>
  </si>
  <si>
    <t>Bekecs</t>
  </si>
  <si>
    <t>Legyesbénye</t>
  </si>
  <si>
    <t>Monok</t>
  </si>
  <si>
    <t>Golop</t>
  </si>
  <si>
    <t>Tállya</t>
  </si>
  <si>
    <t>Rátka</t>
  </si>
  <si>
    <t>Mád</t>
  </si>
  <si>
    <t>Tokaj</t>
  </si>
  <si>
    <t>Tarcal</t>
  </si>
  <si>
    <t>Bodrogkeresztúr</t>
  </si>
  <si>
    <t>Bodrogkisfalud</t>
  </si>
  <si>
    <t>Szegi</t>
  </si>
  <si>
    <t>Taktaszada</t>
  </si>
  <si>
    <t>Taktaharkány</t>
  </si>
  <si>
    <t>Taktakenéz</t>
  </si>
  <si>
    <t>Prügy</t>
  </si>
  <si>
    <t>Taktabáj</t>
  </si>
  <si>
    <t>Csobaj</t>
  </si>
  <si>
    <t>Tiszatardos</t>
  </si>
  <si>
    <t>Tiszaladány</t>
  </si>
  <si>
    <t>Mezőzombor</t>
  </si>
  <si>
    <t>Erdőbénye</t>
  </si>
  <si>
    <t>Olaszliszka</t>
  </si>
  <si>
    <t>Tolcsva</t>
  </si>
  <si>
    <t>Erdőhorváti</t>
  </si>
  <si>
    <t>Háromhuta</t>
  </si>
  <si>
    <t>Komlóska</t>
  </si>
  <si>
    <t>Vámosújfalu</t>
  </si>
  <si>
    <t>Sárazsadány</t>
  </si>
  <si>
    <t>Bodrogolaszi</t>
  </si>
  <si>
    <t>Sátoraljaújhely</t>
  </si>
  <si>
    <t>Sárospatak</t>
  </si>
  <si>
    <t>Györgytarló</t>
  </si>
  <si>
    <t>Kenézlő</t>
  </si>
  <si>
    <t>Viss</t>
  </si>
  <si>
    <t>Zalkod</t>
  </si>
  <si>
    <t>Hercegkút</t>
  </si>
  <si>
    <t>Makkoshotyka</t>
  </si>
  <si>
    <t>Vajdácska</t>
  </si>
  <si>
    <t>Karos</t>
  </si>
  <si>
    <t>Karcsa</t>
  </si>
  <si>
    <t>Pácin</t>
  </si>
  <si>
    <t>Kisrozvágy</t>
  </si>
  <si>
    <t>Lácacséke</t>
  </si>
  <si>
    <t>Tiszakarád</t>
  </si>
  <si>
    <t>Tiszacsermely</t>
  </si>
  <si>
    <t>Cigánd</t>
  </si>
  <si>
    <t>Ricse</t>
  </si>
  <si>
    <t>Révleányvár</t>
  </si>
  <si>
    <t>Zemplénagárd</t>
  </si>
  <si>
    <t>Dámóc</t>
  </si>
  <si>
    <t>Alsóberecki</t>
  </si>
  <si>
    <t>Bodroghalom</t>
  </si>
  <si>
    <t>Mikóháza</t>
  </si>
  <si>
    <t>Vilyvitány</t>
  </si>
  <si>
    <t>Kovácsvágás</t>
  </si>
  <si>
    <t>Füzérradvány</t>
  </si>
  <si>
    <t>Pálháza</t>
  </si>
  <si>
    <t>Pusztafalu</t>
  </si>
  <si>
    <t>Füzér</t>
  </si>
  <si>
    <t>Füzérkomlós</t>
  </si>
  <si>
    <t>Nyíribrony</t>
  </si>
  <si>
    <t>Hollóháza</t>
  </si>
  <si>
    <t>Debrecen</t>
  </si>
  <si>
    <t>Hajdú-Bihar megye</t>
  </si>
  <si>
    <t>Balmazújváros</t>
  </si>
  <si>
    <t>Nagyhegyes</t>
  </si>
  <si>
    <t>Újszentmargita</t>
  </si>
  <si>
    <t>Tiszacsege</t>
  </si>
  <si>
    <t>Egyek</t>
  </si>
  <si>
    <t>Hortobágy</t>
  </si>
  <si>
    <t>Hajdúböszörmény</t>
  </si>
  <si>
    <t>Görbeháza</t>
  </si>
  <si>
    <t>Hajdúnánás</t>
  </si>
  <si>
    <t>Hajdúdorog</t>
  </si>
  <si>
    <t>Polgár</t>
  </si>
  <si>
    <t>Folyás</t>
  </si>
  <si>
    <t>Újtikos</t>
  </si>
  <si>
    <t>Tiszagyulaháza</t>
  </si>
  <si>
    <t>Berettyóújfalu</t>
  </si>
  <si>
    <t>Biharkeresztes</t>
  </si>
  <si>
    <t>Bojt</t>
  </si>
  <si>
    <t>Ártánd</t>
  </si>
  <si>
    <t>Berekböszörmény</t>
  </si>
  <si>
    <t>Told</t>
  </si>
  <si>
    <t>Mezőpeterd</t>
  </si>
  <si>
    <t>Váncsod</t>
  </si>
  <si>
    <t>Szentpéterszeg</t>
  </si>
  <si>
    <t>Gáborján</t>
  </si>
  <si>
    <t>Hencida</t>
  </si>
  <si>
    <t>Esztár</t>
  </si>
  <si>
    <t>Pocsaj</t>
  </si>
  <si>
    <t>Kismarja</t>
  </si>
  <si>
    <t>Nagykereki</t>
  </si>
  <si>
    <t>Bedő</t>
  </si>
  <si>
    <t>Derecske</t>
  </si>
  <si>
    <t>Tépe</t>
  </si>
  <si>
    <t>Konyár</t>
  </si>
  <si>
    <t>Mezősas</t>
  </si>
  <si>
    <t>Körösszegapáti</t>
  </si>
  <si>
    <t>Körösszakál</t>
  </si>
  <si>
    <t>Magyarhomorog</t>
  </si>
  <si>
    <t>Komádi</t>
  </si>
  <si>
    <t>Furta</t>
  </si>
  <si>
    <t>Zsáka</t>
  </si>
  <si>
    <t>Vekerd</t>
  </si>
  <si>
    <t>Darvas</t>
  </si>
  <si>
    <t>Csökmő</t>
  </si>
  <si>
    <t>Újiráz</t>
  </si>
  <si>
    <t>Püspökladány</t>
  </si>
  <si>
    <t>Báránd</t>
  </si>
  <si>
    <t>Szerep</t>
  </si>
  <si>
    <t>Bakonszeg</t>
  </si>
  <si>
    <t>Sárrétudvari</t>
  </si>
  <si>
    <t>Biharnagybajom</t>
  </si>
  <si>
    <t>Nagyrábé</t>
  </si>
  <si>
    <t>Bihartorda</t>
  </si>
  <si>
    <t>Bihardancsháza</t>
  </si>
  <si>
    <t>Sáp</t>
  </si>
  <si>
    <t>Földes</t>
  </si>
  <si>
    <t>Nádudvar</t>
  </si>
  <si>
    <t>Kaba</t>
  </si>
  <si>
    <t>Tetétlen</t>
  </si>
  <si>
    <t>Hajdúszoboszló</t>
  </si>
  <si>
    <t>Ebes</t>
  </si>
  <si>
    <t>Hajdúszovát</t>
  </si>
  <si>
    <t>Bököny</t>
  </si>
  <si>
    <t>Szabolcs-Szatmár-Bereg megye</t>
  </si>
  <si>
    <t>Geszteréd</t>
  </si>
  <si>
    <t>Balkány</t>
  </si>
  <si>
    <t>Szakoly</t>
  </si>
  <si>
    <t>Biri</t>
  </si>
  <si>
    <t>Bocskaikert</t>
  </si>
  <si>
    <t>Hajdúhadház</t>
  </si>
  <si>
    <t>Téglás</t>
  </si>
  <si>
    <t>Újfehértó</t>
  </si>
  <si>
    <t>Érpatak</t>
  </si>
  <si>
    <t>Nyíregyháza</t>
  </si>
  <si>
    <t>Hajdúsámson</t>
  </si>
  <si>
    <t>Nyíradony</t>
  </si>
  <si>
    <t>Nyíracsád</t>
  </si>
  <si>
    <t>Nyírmártonfalva</t>
  </si>
  <si>
    <t>Nyírábrány</t>
  </si>
  <si>
    <t>Fülöp</t>
  </si>
  <si>
    <t>Penészlek</t>
  </si>
  <si>
    <t>Mikepércs</t>
  </si>
  <si>
    <t>Sáránd</t>
  </si>
  <si>
    <t>Hajdúbagos</t>
  </si>
  <si>
    <t>Hosszúpályi</t>
  </si>
  <si>
    <t>Monostorpályi</t>
  </si>
  <si>
    <t>Létavértes</t>
  </si>
  <si>
    <t>Kokad</t>
  </si>
  <si>
    <t>Álmosd</t>
  </si>
  <si>
    <t>Bagamér</t>
  </si>
  <si>
    <t>Vámospércs</t>
  </si>
  <si>
    <t>Újléta</t>
  </si>
  <si>
    <t>Nyírbátor</t>
  </si>
  <si>
    <t>Nyírgyulaj</t>
  </si>
  <si>
    <t>Nagykálló</t>
  </si>
  <si>
    <t>Kállósemjén</t>
  </si>
  <si>
    <t>Kisléta</t>
  </si>
  <si>
    <t>Máriapócs</t>
  </si>
  <si>
    <t>Pócspetri</t>
  </si>
  <si>
    <t>Nyírcsászári</t>
  </si>
  <si>
    <t>Nyírderzs</t>
  </si>
  <si>
    <t>Nyírkáta</t>
  </si>
  <si>
    <t>Hodász</t>
  </si>
  <si>
    <t>Kántorjánosi</t>
  </si>
  <si>
    <t>Őr</t>
  </si>
  <si>
    <t>Jármi</t>
  </si>
  <si>
    <t>Papos</t>
  </si>
  <si>
    <t>Nyírvasvári</t>
  </si>
  <si>
    <t>Terem</t>
  </si>
  <si>
    <t>Bátorliget</t>
  </si>
  <si>
    <t>Vállaj</t>
  </si>
  <si>
    <t>Mérk</t>
  </si>
  <si>
    <t>Tiborszállás</t>
  </si>
  <si>
    <t>Fábiánháza</t>
  </si>
  <si>
    <t>Nagyecsed</t>
  </si>
  <si>
    <t>Nyírcsaholy</t>
  </si>
  <si>
    <t>Nyírbogát</t>
  </si>
  <si>
    <t>Nyírgelse</t>
  </si>
  <si>
    <t>Nyírmihálydi</t>
  </si>
  <si>
    <t>Nyírlugos</t>
  </si>
  <si>
    <t>Nyírbéltek</t>
  </si>
  <si>
    <t>Ömböly</t>
  </si>
  <si>
    <t>Encsencs</t>
  </si>
  <si>
    <t>Piricse</t>
  </si>
  <si>
    <t>Nyírpilis</t>
  </si>
  <si>
    <t>Kálmánháza</t>
  </si>
  <si>
    <t>Tiszavasvári</t>
  </si>
  <si>
    <t>Szorgalmatos</t>
  </si>
  <si>
    <t>Nagycserkesz</t>
  </si>
  <si>
    <t>Tiszaeszlár</t>
  </si>
  <si>
    <t>Tiszalök</t>
  </si>
  <si>
    <t>Tiszadada</t>
  </si>
  <si>
    <t>Tiszadob</t>
  </si>
  <si>
    <t>Nyírtelek</t>
  </si>
  <si>
    <t>Tiszanagyfalu</t>
  </si>
  <si>
    <t>Rakamaz</t>
  </si>
  <si>
    <t>Timár</t>
  </si>
  <si>
    <t>Szabolcs</t>
  </si>
  <si>
    <t>Balsa</t>
  </si>
  <si>
    <t>Gávavencsellő</t>
  </si>
  <si>
    <t>Tiszabercel</t>
  </si>
  <si>
    <t>Paszab</t>
  </si>
  <si>
    <t>Kótaj</t>
  </si>
  <si>
    <t>Buj</t>
  </si>
  <si>
    <t>Ibrány</t>
  </si>
  <si>
    <t>Nagyhalász</t>
  </si>
  <si>
    <t>Tiszatelek</t>
  </si>
  <si>
    <t>Beszterec</t>
  </si>
  <si>
    <t>Újdombrád</t>
  </si>
  <si>
    <t>Dombrád</t>
  </si>
  <si>
    <t>Tiszakanyár</t>
  </si>
  <si>
    <t>Kékcse</t>
  </si>
  <si>
    <t>Döge</t>
  </si>
  <si>
    <t>Szabolcsveresmart</t>
  </si>
  <si>
    <t>Kemecse</t>
  </si>
  <si>
    <t>Vasmegyer</t>
  </si>
  <si>
    <t>Tiszarád</t>
  </si>
  <si>
    <t>Nyírbogdány</t>
  </si>
  <si>
    <t>Kék</t>
  </si>
  <si>
    <t>Demecser</t>
  </si>
  <si>
    <t>Gégény</t>
  </si>
  <si>
    <t>Berkesz</t>
  </si>
  <si>
    <t>Nyírtass</t>
  </si>
  <si>
    <t>Pátroha</t>
  </si>
  <si>
    <t>Ajak</t>
  </si>
  <si>
    <t>Rétközberencs</t>
  </si>
  <si>
    <t>Nyírpazony</t>
  </si>
  <si>
    <t>Nyírtura</t>
  </si>
  <si>
    <t>Sényő</t>
  </si>
  <si>
    <t>Székely</t>
  </si>
  <si>
    <t>Ramocsaháza</t>
  </si>
  <si>
    <t>Nyírkércs</t>
  </si>
  <si>
    <t>Nyírjákó</t>
  </si>
  <si>
    <t>Petneháza</t>
  </si>
  <si>
    <t>Laskod</t>
  </si>
  <si>
    <t>Nyírkarász</t>
  </si>
  <si>
    <t>Gyulaháza</t>
  </si>
  <si>
    <t>Anarcs</t>
  </si>
  <si>
    <t>Szabolcsbáka</t>
  </si>
  <si>
    <t>Napkor</t>
  </si>
  <si>
    <t>Apagy</t>
  </si>
  <si>
    <t>Nyírtét</t>
  </si>
  <si>
    <t>Levelek</t>
  </si>
  <si>
    <t>Magy</t>
  </si>
  <si>
    <t>Besenyőd</t>
  </si>
  <si>
    <t>Ófehértó</t>
  </si>
  <si>
    <t>Baktalórántháza</t>
  </si>
  <si>
    <t>Vaja</t>
  </si>
  <si>
    <t>Rohod</t>
  </si>
  <si>
    <t>Nyírmada</t>
  </si>
  <si>
    <t>Pusztadobos</t>
  </si>
  <si>
    <t>Ilk</t>
  </si>
  <si>
    <t>Gemzse</t>
  </si>
  <si>
    <t>Kisvárda</t>
  </si>
  <si>
    <t>Jéke</t>
  </si>
  <si>
    <t>Fényeslitke</t>
  </si>
  <si>
    <t>Komoró</t>
  </si>
  <si>
    <t>Tuzsér</t>
  </si>
  <si>
    <t>Tiszabezdéd</t>
  </si>
  <si>
    <t>Záhony</t>
  </si>
  <si>
    <t>Zsurk</t>
  </si>
  <si>
    <t>Tiszaszentmárton</t>
  </si>
  <si>
    <t>Pap</t>
  </si>
  <si>
    <t>Nyírlövő</t>
  </si>
  <si>
    <t>Lövőpetri</t>
  </si>
  <si>
    <t>Aranyosapáti</t>
  </si>
  <si>
    <t>Újkenéz</t>
  </si>
  <si>
    <t>Mezőladány</t>
  </si>
  <si>
    <t>Tornyospálca</t>
  </si>
  <si>
    <t>Benk</t>
  </si>
  <si>
    <t>Mándok</t>
  </si>
  <si>
    <t>Tiszamogyorós</t>
  </si>
  <si>
    <t>Eperjeske</t>
  </si>
  <si>
    <t>Mátészalka</t>
  </si>
  <si>
    <t>Szamoskér</t>
  </si>
  <si>
    <t>Nyírmeggyes</t>
  </si>
  <si>
    <t>Tunyogmatolcs</t>
  </si>
  <si>
    <t>Cégénydányád</t>
  </si>
  <si>
    <t>Gyügye</t>
  </si>
  <si>
    <t>Szamosújlak</t>
  </si>
  <si>
    <t>Szamossályi</t>
  </si>
  <si>
    <t>Kisnamény</t>
  </si>
  <si>
    <t>Jánkmajtis</t>
  </si>
  <si>
    <t>Csegöld</t>
  </si>
  <si>
    <t>Csengersima</t>
  </si>
  <si>
    <t>Szamosbecs</t>
  </si>
  <si>
    <t>Szamostatárfalva</t>
  </si>
  <si>
    <t>Kocsord</t>
  </si>
  <si>
    <t>Győrtelek</t>
  </si>
  <si>
    <t>Géberjén</t>
  </si>
  <si>
    <t>Ököritófülpös</t>
  </si>
  <si>
    <t>Rápolt</t>
  </si>
  <si>
    <t>Porcsalma</t>
  </si>
  <si>
    <t>Tyukod</t>
  </si>
  <si>
    <t>Ura</t>
  </si>
  <si>
    <t>Csengerújfalu</t>
  </si>
  <si>
    <t>Csenger</t>
  </si>
  <si>
    <t>Pátyod</t>
  </si>
  <si>
    <t>Szamosangyalos</t>
  </si>
  <si>
    <t>Vásárosnamény</t>
  </si>
  <si>
    <t>Kisvarsány</t>
  </si>
  <si>
    <t>Nagyvarsány</t>
  </si>
  <si>
    <t>Gyüre</t>
  </si>
  <si>
    <t>Ópályi</t>
  </si>
  <si>
    <t>Nyírparasznya</t>
  </si>
  <si>
    <t>Nagydobos</t>
  </si>
  <si>
    <t>Szamosszeg</t>
  </si>
  <si>
    <t>Olcsva</t>
  </si>
  <si>
    <t>Tiszaszalka</t>
  </si>
  <si>
    <t>Tiszavid</t>
  </si>
  <si>
    <t>Tiszaadony</t>
  </si>
  <si>
    <t>Tiszakerecseny</t>
  </si>
  <si>
    <t>Mátyus</t>
  </si>
  <si>
    <t>Lónya</t>
  </si>
  <si>
    <t>Jánd</t>
  </si>
  <si>
    <t>Gulács</t>
  </si>
  <si>
    <t>Hetefejércse</t>
  </si>
  <si>
    <t>Csaroda</t>
  </si>
  <si>
    <t>Tákos</t>
  </si>
  <si>
    <t>Fehérgyarmat</t>
  </si>
  <si>
    <t>Nábrád</t>
  </si>
  <si>
    <t>Kérsemjén</t>
  </si>
  <si>
    <t>Panyola</t>
  </si>
  <si>
    <t>Olcsvaapáti</t>
  </si>
  <si>
    <t>Kisar</t>
  </si>
  <si>
    <t>Nagyar</t>
  </si>
  <si>
    <t>Tarpa</t>
  </si>
  <si>
    <t>Márokpapi</t>
  </si>
  <si>
    <t>Beregsurány</t>
  </si>
  <si>
    <t>Beregdaróc</t>
  </si>
  <si>
    <t>Gelénes</t>
  </si>
  <si>
    <t>Vámosatya</t>
  </si>
  <si>
    <t>Barabás</t>
  </si>
  <si>
    <t>Penyige</t>
  </si>
  <si>
    <t>Mánd</t>
  </si>
  <si>
    <t>Kömörő</t>
  </si>
  <si>
    <t>Túristvándi</t>
  </si>
  <si>
    <t>Szatmárcseke</t>
  </si>
  <si>
    <t>Tiszakóród</t>
  </si>
  <si>
    <t>Tiszacsécse</t>
  </si>
  <si>
    <t>Milota</t>
  </si>
  <si>
    <t>Tiszabecs</t>
  </si>
  <si>
    <t>Uszka</t>
  </si>
  <si>
    <t>Magosliget</t>
  </si>
  <si>
    <t>Sonkád</t>
  </si>
  <si>
    <t>Botpalád</t>
  </si>
  <si>
    <t>Kispalád</t>
  </si>
  <si>
    <t>Zsarolyán</t>
  </si>
  <si>
    <t>Nagyszekeres</t>
  </si>
  <si>
    <t>Kisszekeres</t>
  </si>
  <si>
    <t>Fülesd</t>
  </si>
  <si>
    <t>Kölcse</t>
  </si>
  <si>
    <t>Vámosoroszi</t>
  </si>
  <si>
    <t>Csaholc</t>
  </si>
  <si>
    <t>Túrricse</t>
  </si>
  <si>
    <t>Tisztaberek</t>
  </si>
  <si>
    <t>Rozsály</t>
  </si>
  <si>
    <t>Gacsály</t>
  </si>
  <si>
    <t>Császló</t>
  </si>
  <si>
    <t>Zajta</t>
  </si>
  <si>
    <t>Méhtelek</t>
  </si>
  <si>
    <t>Garbolc</t>
  </si>
  <si>
    <t>Kishódos</t>
  </si>
  <si>
    <t>Szolnok</t>
  </si>
  <si>
    <t>Jász-Nagykun-Szolnok megye</t>
  </si>
  <si>
    <t>Zagyvarékas</t>
  </si>
  <si>
    <t>Újszász</t>
  </si>
  <si>
    <t>Szászberek</t>
  </si>
  <si>
    <t>Jászalsószentgyörgy</t>
  </si>
  <si>
    <t>Jászladány</t>
  </si>
  <si>
    <t>Tiszasüly</t>
  </si>
  <si>
    <t>Kőtelek</t>
  </si>
  <si>
    <t>Hunyadfalva</t>
  </si>
  <si>
    <t>Csataszög</t>
  </si>
  <si>
    <t>Nagykörű</t>
  </si>
  <si>
    <t>Besenyszög</t>
  </si>
  <si>
    <t>Szajol</t>
  </si>
  <si>
    <t>Tiszatenyő</t>
  </si>
  <si>
    <t>Kengyel</t>
  </si>
  <si>
    <t>Rákócziújfalu</t>
  </si>
  <si>
    <t>Rákóczifalva</t>
  </si>
  <si>
    <t>Tószeg</t>
  </si>
  <si>
    <t>Tiszavárkony</t>
  </si>
  <si>
    <t>Vezseny</t>
  </si>
  <si>
    <t>Tiszajenő</t>
  </si>
  <si>
    <t>Jászberény</t>
  </si>
  <si>
    <t>Jászfelsőszentgyörgy</t>
  </si>
  <si>
    <t>Jászjákóhalma</t>
  </si>
  <si>
    <t>Jászdózsa</t>
  </si>
  <si>
    <t>Jászárokszállás</t>
  </si>
  <si>
    <t>Jászágó</t>
  </si>
  <si>
    <t>Pusztamonostor</t>
  </si>
  <si>
    <t>Jászfényszaru</t>
  </si>
  <si>
    <t>Jászapáti</t>
  </si>
  <si>
    <t>Jászivány</t>
  </si>
  <si>
    <t>Jászszentandrás</t>
  </si>
  <si>
    <t>Jászkisér</t>
  </si>
  <si>
    <t>Jásztelek</t>
  </si>
  <si>
    <t>Alattyán</t>
  </si>
  <si>
    <t>Jánoshida</t>
  </si>
  <si>
    <t>Jászboldogháza</t>
  </si>
  <si>
    <t>Törökszentmiklós</t>
  </si>
  <si>
    <t>Tiszapüspöki</t>
  </si>
  <si>
    <t>Fegyvernek</t>
  </si>
  <si>
    <t>Örményes</t>
  </si>
  <si>
    <t>Tiszabő</t>
  </si>
  <si>
    <t>Tiszagyenda</t>
  </si>
  <si>
    <t>Tiszaroff</t>
  </si>
  <si>
    <t>Tiszabura</t>
  </si>
  <si>
    <t>Abádszalók</t>
  </si>
  <si>
    <t>Tiszaderzs</t>
  </si>
  <si>
    <t>Tiszaszőlős</t>
  </si>
  <si>
    <t>Karcag</t>
  </si>
  <si>
    <t>Berekfürdő</t>
  </si>
  <si>
    <t>Kisújszállás</t>
  </si>
  <si>
    <t>Kunmadaras</t>
  </si>
  <si>
    <t>Tiszaszentimre</t>
  </si>
  <si>
    <t>Tomajmonostora</t>
  </si>
  <si>
    <t>Kenderes</t>
  </si>
  <si>
    <t>Kunhegyes</t>
  </si>
  <si>
    <t>Tiszafüred</t>
  </si>
  <si>
    <t>Tiszaigar</t>
  </si>
  <si>
    <t>Tiszaörs</t>
  </si>
  <si>
    <t>Nagyiván</t>
  </si>
  <si>
    <t>Mezőtúr</t>
  </si>
  <si>
    <t>Kétpó</t>
  </si>
  <si>
    <t>Kuncsorba</t>
  </si>
  <si>
    <t>Túrkeve</t>
  </si>
  <si>
    <t>Tiszaföldvár</t>
  </si>
  <si>
    <t>Martfű</t>
  </si>
  <si>
    <t>Kunszentmárton</t>
  </si>
  <si>
    <t>Öcsöd</t>
  </si>
  <si>
    <t>Mesterszállás</t>
  </si>
  <si>
    <t>Mezőhék</t>
  </si>
  <si>
    <t>Cibakháza</t>
  </si>
  <si>
    <t>Nagyrév</t>
  </si>
  <si>
    <t>Tiszainoka</t>
  </si>
  <si>
    <t>Cserkeszőlő</t>
  </si>
  <si>
    <t>Tiszakürt</t>
  </si>
  <si>
    <t>Tiszasas</t>
  </si>
  <si>
    <t>Csépa</t>
  </si>
  <si>
    <t>Szelevény</t>
  </si>
  <si>
    <t>Gyomaendrőd</t>
  </si>
  <si>
    <t>Békés megye</t>
  </si>
  <si>
    <t>Dévaványa</t>
  </si>
  <si>
    <t>Ecsegfalva</t>
  </si>
  <si>
    <t>Körösladány</t>
  </si>
  <si>
    <t>Szeghalom</t>
  </si>
  <si>
    <t>Füzesgyarmat</t>
  </si>
  <si>
    <t>Kertészsziget</t>
  </si>
  <si>
    <t>Bucsa</t>
  </si>
  <si>
    <t>Vésztő</t>
  </si>
  <si>
    <t>Okány</t>
  </si>
  <si>
    <t>Körösújfalu</t>
  </si>
  <si>
    <t>Zsadány</t>
  </si>
  <si>
    <t>Biharugra</t>
  </si>
  <si>
    <t>Körösnagyharsány</t>
  </si>
  <si>
    <t>Szarvas</t>
  </si>
  <si>
    <t>Csabacsűd</t>
  </si>
  <si>
    <t>Kardos</t>
  </si>
  <si>
    <t>Kondoros</t>
  </si>
  <si>
    <t>Hunya</t>
  </si>
  <si>
    <t>Örménykút</t>
  </si>
  <si>
    <t>Békésszentandrás</t>
  </si>
  <si>
    <t>Békéscsaba</t>
  </si>
  <si>
    <t>Csabaszabadi</t>
  </si>
  <si>
    <t>Csárdaszállás</t>
  </si>
  <si>
    <t>Köröstarcsa</t>
  </si>
  <si>
    <t>Doboz</t>
  </si>
  <si>
    <t>Békés</t>
  </si>
  <si>
    <t>Tarhos</t>
  </si>
  <si>
    <t>Bélmegyer</t>
  </si>
  <si>
    <t>Mezőberény</t>
  </si>
  <si>
    <t>Újkígyós</t>
  </si>
  <si>
    <t>Csanádapáca</t>
  </si>
  <si>
    <t>Medgyesbodzás</t>
  </si>
  <si>
    <t>Pusztaottlaka</t>
  </si>
  <si>
    <t>Medgyesegyháza</t>
  </si>
  <si>
    <t>Magyarbánhegyes</t>
  </si>
  <si>
    <t>Nagybánhegyes</t>
  </si>
  <si>
    <t>Murony</t>
  </si>
  <si>
    <t>Kamut</t>
  </si>
  <si>
    <t>Kétsoprony</t>
  </si>
  <si>
    <t>Telekgerendás</t>
  </si>
  <si>
    <t>Gyula</t>
  </si>
  <si>
    <t>Szabadkígyós</t>
  </si>
  <si>
    <t>Sarkad</t>
  </si>
  <si>
    <t>Kötegyán</t>
  </si>
  <si>
    <t>Méhkerék</t>
  </si>
  <si>
    <t>Újszalonta</t>
  </si>
  <si>
    <t>Sarkadkeresztúr</t>
  </si>
  <si>
    <t>Mezőgyán</t>
  </si>
  <si>
    <t>Geszt</t>
  </si>
  <si>
    <t>Kétegyháza</t>
  </si>
  <si>
    <t>Elek</t>
  </si>
  <si>
    <t>Lőkösháza</t>
  </si>
  <si>
    <t>Kevermes</t>
  </si>
  <si>
    <t>Dombiratos</t>
  </si>
  <si>
    <t>Kunágota</t>
  </si>
  <si>
    <t>Almáskamarás</t>
  </si>
  <si>
    <t>Nagykamarás</t>
  </si>
  <si>
    <t>Mezőkovácsháza</t>
  </si>
  <si>
    <t>Végegyháza</t>
  </si>
  <si>
    <t>Mezőhegyes</t>
  </si>
  <si>
    <t>Battonya</t>
  </si>
  <si>
    <t>Dombegyház</t>
  </si>
  <si>
    <t>Kisdombegyház</t>
  </si>
  <si>
    <t>Magyardombegyház</t>
  </si>
  <si>
    <t>Orosháza</t>
  </si>
  <si>
    <t>Pusztaföldvár</t>
  </si>
  <si>
    <t>Csorvás</t>
  </si>
  <si>
    <t>Gerendás</t>
  </si>
  <si>
    <t>Nagyszénás</t>
  </si>
  <si>
    <t>Gádoros</t>
  </si>
  <si>
    <t>Tótkomlós</t>
  </si>
  <si>
    <t>Kardoskút</t>
  </si>
  <si>
    <t>Békéssámson</t>
  </si>
  <si>
    <t>Kaszaper</t>
  </si>
  <si>
    <t>Kecskemét</t>
  </si>
  <si>
    <t>Bács-Kiskun megye</t>
  </si>
  <si>
    <t>Szentkirály</t>
  </si>
  <si>
    <t>Nyárlőrinc</t>
  </si>
  <si>
    <t>Városföld</t>
  </si>
  <si>
    <t>Helvécia</t>
  </si>
  <si>
    <t>Ballószög</t>
  </si>
  <si>
    <t>Kerekegyháza</t>
  </si>
  <si>
    <t>Fülöpháza</t>
  </si>
  <si>
    <t>Kunbaracs</t>
  </si>
  <si>
    <t>Ladánybene</t>
  </si>
  <si>
    <t>Lajosmizse</t>
  </si>
  <si>
    <t>Felsőlajos</t>
  </si>
  <si>
    <t>Tiszakécske</t>
  </si>
  <si>
    <t>Tiszaug</t>
  </si>
  <si>
    <t>Lakitelek</t>
  </si>
  <si>
    <t>Tiszaalpár</t>
  </si>
  <si>
    <t>Izsák</t>
  </si>
  <si>
    <t>Páhi</t>
  </si>
  <si>
    <t>Ágasegyháza</t>
  </si>
  <si>
    <t>Orgovány</t>
  </si>
  <si>
    <t>Jakabszállás</t>
  </si>
  <si>
    <t>Szabadszállás</t>
  </si>
  <si>
    <t>Fülöpszállás</t>
  </si>
  <si>
    <t>Szalkszentmárton</t>
  </si>
  <si>
    <t>Dunavecse</t>
  </si>
  <si>
    <t>Apostag</t>
  </si>
  <si>
    <t>Kunszentmiklós</t>
  </si>
  <si>
    <t>Kunpeszér</t>
  </si>
  <si>
    <t>Kunadacs</t>
  </si>
  <si>
    <t>Tass</t>
  </si>
  <si>
    <t>Kiskunfélegyháza</t>
  </si>
  <si>
    <t>Gátér</t>
  </si>
  <si>
    <t>Pálmonostora</t>
  </si>
  <si>
    <t>Petőfiszállás</t>
  </si>
  <si>
    <t>Bugac</t>
  </si>
  <si>
    <t>Kunszállás</t>
  </si>
  <si>
    <t>Fülöpjakab</t>
  </si>
  <si>
    <t>Kiskunmajsa</t>
  </si>
  <si>
    <t>Szank</t>
  </si>
  <si>
    <t>Móricgát</t>
  </si>
  <si>
    <t>Jászszentlászló</t>
  </si>
  <si>
    <t>Kömpöc</t>
  </si>
  <si>
    <t>Csólyospálos</t>
  </si>
  <si>
    <t>Harkakötöny</t>
  </si>
  <si>
    <t>Kiskőrös</t>
  </si>
  <si>
    <t>Kaskantyú</t>
  </si>
  <si>
    <t>Akasztó</t>
  </si>
  <si>
    <t>Csengőd</t>
  </si>
  <si>
    <t>Soltszentimre</t>
  </si>
  <si>
    <t>Tabdi</t>
  </si>
  <si>
    <t>Soltvadkert</t>
  </si>
  <si>
    <t>Bócsa</t>
  </si>
  <si>
    <t>Tázlár</t>
  </si>
  <si>
    <t>Kecel</t>
  </si>
  <si>
    <t>Imrehegy</t>
  </si>
  <si>
    <t>Császártöltés</t>
  </si>
  <si>
    <t>Kalocsa</t>
  </si>
  <si>
    <t>Öregcsertő</t>
  </si>
  <si>
    <t>Solt</t>
  </si>
  <si>
    <t>Újsolt</t>
  </si>
  <si>
    <t>Dunaegyháza</t>
  </si>
  <si>
    <t>Dunatetétlen</t>
  </si>
  <si>
    <t>Harta</t>
  </si>
  <si>
    <t>Dunapataj</t>
  </si>
  <si>
    <t>Foktő</t>
  </si>
  <si>
    <t>Uszód</t>
  </si>
  <si>
    <t>Dunaszentbenedek</t>
  </si>
  <si>
    <t>Géderlak</t>
  </si>
  <si>
    <t>Ordas</t>
  </si>
  <si>
    <t>Szakmár</t>
  </si>
  <si>
    <t>Újtelek</t>
  </si>
  <si>
    <t>Homokmégy</t>
  </si>
  <si>
    <t>Drágszél</t>
  </si>
  <si>
    <t>Miske</t>
  </si>
  <si>
    <t>Hajós</t>
  </si>
  <si>
    <t>Nemesnádudvar</t>
  </si>
  <si>
    <t>Sükösd</t>
  </si>
  <si>
    <t>Érsekcsanád</t>
  </si>
  <si>
    <t>Érsekhalma</t>
  </si>
  <si>
    <t>Bátya</t>
  </si>
  <si>
    <t>Fajsz</t>
  </si>
  <si>
    <t>Dusnok</t>
  </si>
  <si>
    <t>Kiskunhalas</t>
  </si>
  <si>
    <t>Zsana</t>
  </si>
  <si>
    <t>Balotaszállás</t>
  </si>
  <si>
    <t>Kunfehértó</t>
  </si>
  <si>
    <t>Pirtó</t>
  </si>
  <si>
    <t>Kisszállás</t>
  </si>
  <si>
    <t>Tompa</t>
  </si>
  <si>
    <t>Kelebia</t>
  </si>
  <si>
    <t>Csikéria</t>
  </si>
  <si>
    <t>Bácsszőlős</t>
  </si>
  <si>
    <t>Bácsalmás</t>
  </si>
  <si>
    <t>Kunbaja</t>
  </si>
  <si>
    <t>Jánoshalma</t>
  </si>
  <si>
    <t>Kéleshalom</t>
  </si>
  <si>
    <t>Borota</t>
  </si>
  <si>
    <t>Rém</t>
  </si>
  <si>
    <t>Felsőszentiván</t>
  </si>
  <si>
    <t>Csávoly</t>
  </si>
  <si>
    <t>Mélykút</t>
  </si>
  <si>
    <t>Tataháza</t>
  </si>
  <si>
    <t>Mátételke</t>
  </si>
  <si>
    <t>Bácsbokod</t>
  </si>
  <si>
    <t>Bácsborsód</t>
  </si>
  <si>
    <t>Katymár</t>
  </si>
  <si>
    <t>Madaras</t>
  </si>
  <si>
    <t>Baja</t>
  </si>
  <si>
    <t>Bácsszentgyörgy</t>
  </si>
  <si>
    <t>Szeremle</t>
  </si>
  <si>
    <t>Dunafalva</t>
  </si>
  <si>
    <t>Baranya megye</t>
  </si>
  <si>
    <t>Vaskút</t>
  </si>
  <si>
    <t>Gara</t>
  </si>
  <si>
    <t>Csátalja</t>
  </si>
  <si>
    <t>Dávod</t>
  </si>
  <si>
    <t>Hercegszántó</t>
  </si>
  <si>
    <t>Nagybaracska</t>
  </si>
  <si>
    <t>Bátmonostor</t>
  </si>
  <si>
    <t>Szentes</t>
  </si>
  <si>
    <t>Csongrád megye</t>
  </si>
  <si>
    <t>Nagytőke</t>
  </si>
  <si>
    <t>Derekegyház</t>
  </si>
  <si>
    <t>Nagymágocs</t>
  </si>
  <si>
    <t>Árpádhalom</t>
  </si>
  <si>
    <t>Eperjes</t>
  </si>
  <si>
    <t>Fábiánsebestyén</t>
  </si>
  <si>
    <t>Mindszent</t>
  </si>
  <si>
    <t>Szegvár</t>
  </si>
  <si>
    <t>Mártély</t>
  </si>
  <si>
    <t>Csongrád</t>
  </si>
  <si>
    <t>Felgyő</t>
  </si>
  <si>
    <t>Tömörkény</t>
  </si>
  <si>
    <t>Csanytelek</t>
  </si>
  <si>
    <t>Szeged</t>
  </si>
  <si>
    <t>Algyő</t>
  </si>
  <si>
    <t>Újszentiván</t>
  </si>
  <si>
    <t>Kübekháza</t>
  </si>
  <si>
    <t>Tiszasziget</t>
  </si>
  <si>
    <t>Röszke</t>
  </si>
  <si>
    <t>Kistelek</t>
  </si>
  <si>
    <t>Sándorfalva</t>
  </si>
  <si>
    <t>Szatymaz</t>
  </si>
  <si>
    <t>Balástya</t>
  </si>
  <si>
    <t>Csengele</t>
  </si>
  <si>
    <t>Dóc</t>
  </si>
  <si>
    <t>Ópusztaszer</t>
  </si>
  <si>
    <t>Baks</t>
  </si>
  <si>
    <t>Pusztaszer</t>
  </si>
  <si>
    <t>Deszk</t>
  </si>
  <si>
    <t>Klárafalva</t>
  </si>
  <si>
    <t>Ferencszállás</t>
  </si>
  <si>
    <t>Kiszombor</t>
  </si>
  <si>
    <t>Domaszék</t>
  </si>
  <si>
    <t>Mórahalom</t>
  </si>
  <si>
    <t>Ásotthalom</t>
  </si>
  <si>
    <t>Öttömös</t>
  </si>
  <si>
    <t>Pusztamérges</t>
  </si>
  <si>
    <t>Ruzsa</t>
  </si>
  <si>
    <t>Zákányszék</t>
  </si>
  <si>
    <t>Zsombó</t>
  </si>
  <si>
    <t>Forráskút</t>
  </si>
  <si>
    <t>Üllés</t>
  </si>
  <si>
    <t>Bordány</t>
  </si>
  <si>
    <t>Hódmezővásárhely</t>
  </si>
  <si>
    <t>Hódmezővásárhely-Kútvölgy</t>
  </si>
  <si>
    <t>Székkutas</t>
  </si>
  <si>
    <t>Makó</t>
  </si>
  <si>
    <t>Királyhegyes</t>
  </si>
  <si>
    <t>Kövegy</t>
  </si>
  <si>
    <t>Csanádpalota</t>
  </si>
  <si>
    <t>Pitvaros</t>
  </si>
  <si>
    <t>Csanádalberti</t>
  </si>
  <si>
    <t>Ambrózfalva</t>
  </si>
  <si>
    <t>Nagyér</t>
  </si>
  <si>
    <t>Maroslele</t>
  </si>
  <si>
    <t>Földeák</t>
  </si>
  <si>
    <t>Óföldeák</t>
  </si>
  <si>
    <t>Apátfalva</t>
  </si>
  <si>
    <t>Magyarcsanád</t>
  </si>
  <si>
    <t>Nagylak</t>
  </si>
  <si>
    <t>Sárbogárd</t>
  </si>
  <si>
    <t>Alap</t>
  </si>
  <si>
    <t>Alsószentiván</t>
  </si>
  <si>
    <t>Cece</t>
  </si>
  <si>
    <t>Sáregres</t>
  </si>
  <si>
    <t>Igar</t>
  </si>
  <si>
    <t>Mezőszilas</t>
  </si>
  <si>
    <t>Dunaföldvár</t>
  </si>
  <si>
    <t>Tolna megye</t>
  </si>
  <si>
    <t>Bölcske</t>
  </si>
  <si>
    <t>Madocsa</t>
  </si>
  <si>
    <t>Paks</t>
  </si>
  <si>
    <t>Pusztahencse</t>
  </si>
  <si>
    <t>Németkér</t>
  </si>
  <si>
    <t>Vajta</t>
  </si>
  <si>
    <t>Pálfa</t>
  </si>
  <si>
    <t>Bikács</t>
  </si>
  <si>
    <t>Nagydorog</t>
  </si>
  <si>
    <t>Györköny</t>
  </si>
  <si>
    <t>Sárszentlőrinc</t>
  </si>
  <si>
    <t>Kajdacs</t>
  </si>
  <si>
    <t>Kölesd</t>
  </si>
  <si>
    <t>Tengelic</t>
  </si>
  <si>
    <t>Szedres</t>
  </si>
  <si>
    <t>Medina</t>
  </si>
  <si>
    <t>Belecska</t>
  </si>
  <si>
    <t>Keszőhidegkút</t>
  </si>
  <si>
    <t>Szárazd</t>
  </si>
  <si>
    <t>Gyönk</t>
  </si>
  <si>
    <t>Miszla</t>
  </si>
  <si>
    <t>Udvari</t>
  </si>
  <si>
    <t>Varsád</t>
  </si>
  <si>
    <t>Kistormás</t>
  </si>
  <si>
    <t>Szakadát</t>
  </si>
  <si>
    <t>Diósberény</t>
  </si>
  <si>
    <t>Simontornya</t>
  </si>
  <si>
    <t>Kisszékely</t>
  </si>
  <si>
    <t>Tolnanémedi</t>
  </si>
  <si>
    <t>Pincehely</t>
  </si>
  <si>
    <t>Nagyszékely</t>
  </si>
  <si>
    <t>Ozora</t>
  </si>
  <si>
    <t>Fürged</t>
  </si>
  <si>
    <t>Tamási</t>
  </si>
  <si>
    <t>Pári</t>
  </si>
  <si>
    <t>Nagykónyi</t>
  </si>
  <si>
    <t>Értény</t>
  </si>
  <si>
    <t>Koppányszántó</t>
  </si>
  <si>
    <t>Iregszemcse</t>
  </si>
  <si>
    <t>Nagyszokoly</t>
  </si>
  <si>
    <t>Magyarkeszi</t>
  </si>
  <si>
    <t>Felsőnyék</t>
  </si>
  <si>
    <t>Szekszárd</t>
  </si>
  <si>
    <t>Szálka</t>
  </si>
  <si>
    <t>Kakasd</t>
  </si>
  <si>
    <t>Tolna</t>
  </si>
  <si>
    <t>Bogyiszló</t>
  </si>
  <si>
    <t>Fadd</t>
  </si>
  <si>
    <t>Gerjen</t>
  </si>
  <si>
    <t>Dunaszentgyörgy</t>
  </si>
  <si>
    <t>Fácánkert</t>
  </si>
  <si>
    <t>Bátaszék</t>
  </si>
  <si>
    <t>Pörböly</t>
  </si>
  <si>
    <t>Őcsény</t>
  </si>
  <si>
    <t>Decs</t>
  </si>
  <si>
    <t>Sárpilis</t>
  </si>
  <si>
    <t>Várdomb</t>
  </si>
  <si>
    <t>Alsónána</t>
  </si>
  <si>
    <t>Alsónyék</t>
  </si>
  <si>
    <t>Báta</t>
  </si>
  <si>
    <t>Bonyhád</t>
  </si>
  <si>
    <t>Bonyhádvarasd</t>
  </si>
  <si>
    <t>Kisdorog</t>
  </si>
  <si>
    <t>Cikó</t>
  </si>
  <si>
    <t>Grábóc</t>
  </si>
  <si>
    <t>Mőcsény</t>
  </si>
  <si>
    <t>Bátaapáti</t>
  </si>
  <si>
    <t>Mórágy</t>
  </si>
  <si>
    <t>Sióagárd</t>
  </si>
  <si>
    <t>Harc</t>
  </si>
  <si>
    <t>Zomba</t>
  </si>
  <si>
    <t>Kéty</t>
  </si>
  <si>
    <t>Felsőnána</t>
  </si>
  <si>
    <t>Murga</t>
  </si>
  <si>
    <t>Tevel</t>
  </si>
  <si>
    <t>Závod</t>
  </si>
  <si>
    <t>Kisvejke</t>
  </si>
  <si>
    <t>Lengyel</t>
  </si>
  <si>
    <t>Mucsfa</t>
  </si>
  <si>
    <t>Aparhant</t>
  </si>
  <si>
    <t>Szárász</t>
  </si>
  <si>
    <t>Hőgyész</t>
  </si>
  <si>
    <t>Szakály</t>
  </si>
  <si>
    <t>Regöly</t>
  </si>
  <si>
    <t>Kalaznó</t>
  </si>
  <si>
    <t>Mucsi</t>
  </si>
  <si>
    <t>Dombóvár</t>
  </si>
  <si>
    <t>Dalmand</t>
  </si>
  <si>
    <t>Kocsola</t>
  </si>
  <si>
    <t>Szakcs</t>
  </si>
  <si>
    <t>Várong</t>
  </si>
  <si>
    <t>Nak</t>
  </si>
  <si>
    <t>Dúzs</t>
  </si>
  <si>
    <t>Csibrák</t>
  </si>
  <si>
    <t>Kurd</t>
  </si>
  <si>
    <t>Gyulaj</t>
  </si>
  <si>
    <t>Döbrököz</t>
  </si>
  <si>
    <t>Kapospula</t>
  </si>
  <si>
    <t>Attala</t>
  </si>
  <si>
    <t>Szabadi</t>
  </si>
  <si>
    <t>Nagyberki</t>
  </si>
  <si>
    <t>Kercseliget</t>
  </si>
  <si>
    <t>Mosdós</t>
  </si>
  <si>
    <t>Baté</t>
  </si>
  <si>
    <t>Taszár</t>
  </si>
  <si>
    <t>Fonó</t>
  </si>
  <si>
    <t>Gölle</t>
  </si>
  <si>
    <t>Büssü</t>
  </si>
  <si>
    <t>Kazsok</t>
  </si>
  <si>
    <t>Igal</t>
  </si>
  <si>
    <t>Somogyszil</t>
  </si>
  <si>
    <t>Kisgyalán</t>
  </si>
  <si>
    <t>Bonnya</t>
  </si>
  <si>
    <t>Fiad</t>
  </si>
  <si>
    <t>Somogyacsa</t>
  </si>
  <si>
    <t>Somogydöröcske</t>
  </si>
  <si>
    <t>Törökkoppány</t>
  </si>
  <si>
    <t>Miklósi</t>
  </si>
  <si>
    <t>Komló</t>
  </si>
  <si>
    <t>Mánfa</t>
  </si>
  <si>
    <t>Mecsekpölöske</t>
  </si>
  <si>
    <t>Liget</t>
  </si>
  <si>
    <t>Magyaregregy</t>
  </si>
  <si>
    <t>Kárász</t>
  </si>
  <si>
    <t>Köblény</t>
  </si>
  <si>
    <t>Csikóstőttős</t>
  </si>
  <si>
    <t>Mágocs</t>
  </si>
  <si>
    <t>Nagyhajmás</t>
  </si>
  <si>
    <t>Mekényes</t>
  </si>
  <si>
    <t>Alsómocsolád</t>
  </si>
  <si>
    <t>Bikal</t>
  </si>
  <si>
    <t>Egyházaskozár</t>
  </si>
  <si>
    <t>Hegyhátmaróc</t>
  </si>
  <si>
    <t>Szászvár</t>
  </si>
  <si>
    <t>Máza</t>
  </si>
  <si>
    <t>Györe</t>
  </si>
  <si>
    <t>Izmény</t>
  </si>
  <si>
    <t>Váralja</t>
  </si>
  <si>
    <t>Nagymányok</t>
  </si>
  <si>
    <t>Kismányok</t>
  </si>
  <si>
    <t>jágónak</t>
  </si>
  <si>
    <t>Kaposszekcső</t>
  </si>
  <si>
    <t>Vásárosdombó</t>
  </si>
  <si>
    <t>Sásd</t>
  </si>
  <si>
    <t>Kisvaszar</t>
  </si>
  <si>
    <t>Szágy</t>
  </si>
  <si>
    <t>Baranyajenő</t>
  </si>
  <si>
    <t>Gödre</t>
  </si>
  <si>
    <t>Mindszentgodisa</t>
  </si>
  <si>
    <t>Bakóca</t>
  </si>
  <si>
    <t>Magyarhertelend</t>
  </si>
  <si>
    <t>Magyarszék</t>
  </si>
  <si>
    <t>Kaposvár</t>
  </si>
  <si>
    <t>Juta</t>
  </si>
  <si>
    <t>Hetes</t>
  </si>
  <si>
    <t>Mezőcsokonya</t>
  </si>
  <si>
    <t>Somogysárd</t>
  </si>
  <si>
    <t>Újvárfalva</t>
  </si>
  <si>
    <t>Bodrog</t>
  </si>
  <si>
    <t>Magyaregres</t>
  </si>
  <si>
    <t>Várda</t>
  </si>
  <si>
    <t>Somogyjád</t>
  </si>
  <si>
    <t>Osztopán</t>
  </si>
  <si>
    <t>Kaposvár-Kaposfüred</t>
  </si>
  <si>
    <t>Somogyaszaló</t>
  </si>
  <si>
    <t>Mernye</t>
  </si>
  <si>
    <t>Somodor</t>
  </si>
  <si>
    <t>Somogygeszti</t>
  </si>
  <si>
    <t>Felsőmocsolád</t>
  </si>
  <si>
    <t>Ecseny</t>
  </si>
  <si>
    <t>Polány</t>
  </si>
  <si>
    <t>Orci</t>
  </si>
  <si>
    <t>Magyaratád</t>
  </si>
  <si>
    <t>Ráksi</t>
  </si>
  <si>
    <t>Szentgáloskér</t>
  </si>
  <si>
    <t>Zimány</t>
  </si>
  <si>
    <t>Szentbalázs</t>
  </si>
  <si>
    <t>Hajmás</t>
  </si>
  <si>
    <t>Simonfa</t>
  </si>
  <si>
    <t>Bőszénfa</t>
  </si>
  <si>
    <t>Kaposszerdahely</t>
  </si>
  <si>
    <t>Zselickisfalud</t>
  </si>
  <si>
    <t>Bárdudvarnok</t>
  </si>
  <si>
    <t>Sántos</t>
  </si>
  <si>
    <t>Nagyatád</t>
  </si>
  <si>
    <t>Ötvöskónyi</t>
  </si>
  <si>
    <t>Mike</t>
  </si>
  <si>
    <t>Rinyaszentkirály</t>
  </si>
  <si>
    <t>Tarany</t>
  </si>
  <si>
    <t>Somogyudvarhely</t>
  </si>
  <si>
    <t>Berzence</t>
  </si>
  <si>
    <t>Bolhás</t>
  </si>
  <si>
    <t>Kaposmérő</t>
  </si>
  <si>
    <t>Kaposújlak</t>
  </si>
  <si>
    <t>Kaposfő</t>
  </si>
  <si>
    <t>Kiskorpád</t>
  </si>
  <si>
    <t>Jákó</t>
  </si>
  <si>
    <t>Csököly</t>
  </si>
  <si>
    <t>Gige</t>
  </si>
  <si>
    <t>Kadarkút</t>
  </si>
  <si>
    <t>Hencse</t>
  </si>
  <si>
    <t>Hedrehely</t>
  </si>
  <si>
    <t>Lad</t>
  </si>
  <si>
    <t>Patosfa</t>
  </si>
  <si>
    <t>Homokszentgyörgy</t>
  </si>
  <si>
    <t>Kálmáncsa</t>
  </si>
  <si>
    <t>Szulok</t>
  </si>
  <si>
    <t>Kutas</t>
  </si>
  <si>
    <t>Kisbajom</t>
  </si>
  <si>
    <t>Beleg</t>
  </si>
  <si>
    <t>Szabás</t>
  </si>
  <si>
    <t>Nagykorpád</t>
  </si>
  <si>
    <t>Lábod</t>
  </si>
  <si>
    <t>Rinyabesenyő</t>
  </si>
  <si>
    <t>Görgeteg</t>
  </si>
  <si>
    <t>Csokonyavisonta</t>
  </si>
  <si>
    <t>Rinyaújlak</t>
  </si>
  <si>
    <t>Barcs</t>
  </si>
  <si>
    <t>Nagybajom</t>
  </si>
  <si>
    <t>Segesd</t>
  </si>
  <si>
    <t>Somogyszob</t>
  </si>
  <si>
    <t>Kaszó</t>
  </si>
  <si>
    <t>Komlósd</t>
  </si>
  <si>
    <t>Babócsa</t>
  </si>
  <si>
    <t>Bakháza</t>
  </si>
  <si>
    <t>Bolhó</t>
  </si>
  <si>
    <t>Heresznye</t>
  </si>
  <si>
    <t>Vízvár</t>
  </si>
  <si>
    <t>Bélavár</t>
  </si>
  <si>
    <t>Pécs</t>
  </si>
  <si>
    <t>Kökény</t>
  </si>
  <si>
    <t>Kékesd</t>
  </si>
  <si>
    <t>Máriakéménd</t>
  </si>
  <si>
    <t>Berkesd</t>
  </si>
  <si>
    <t>Pogány</t>
  </si>
  <si>
    <t>Gyód</t>
  </si>
  <si>
    <t>Bicsérd</t>
  </si>
  <si>
    <t>Boda</t>
  </si>
  <si>
    <t>Cserkút</t>
  </si>
  <si>
    <t>Bakonya</t>
  </si>
  <si>
    <t>Orfű</t>
  </si>
  <si>
    <t>Kovácsszénája</t>
  </si>
  <si>
    <t>Szentkatalin</t>
  </si>
  <si>
    <t>Bükkösd</t>
  </si>
  <si>
    <t>Dinnyeberki</t>
  </si>
  <si>
    <t>Hosszúhetény</t>
  </si>
  <si>
    <t>Óbánya</t>
  </si>
  <si>
    <t>Hidas</t>
  </si>
  <si>
    <t>Mohács</t>
  </si>
  <si>
    <t>Bár</t>
  </si>
  <si>
    <t>Dunaszekcső</t>
  </si>
  <si>
    <t>Homorúd</t>
  </si>
  <si>
    <t>Kölked</t>
  </si>
  <si>
    <t>Udvar</t>
  </si>
  <si>
    <t>Pécsvárad</t>
  </si>
  <si>
    <t>Erdősmecske</t>
  </si>
  <si>
    <t>Feked</t>
  </si>
  <si>
    <t>Szebény</t>
  </si>
  <si>
    <t>Véménd</t>
  </si>
  <si>
    <t>Palotabozsok</t>
  </si>
  <si>
    <t>Görcsönydoboka</t>
  </si>
  <si>
    <t>Nagypall</t>
  </si>
  <si>
    <t>Fazekasboda</t>
  </si>
  <si>
    <t>Geresdlak</t>
  </si>
  <si>
    <t>Szűr</t>
  </si>
  <si>
    <t>Székelyszabar</t>
  </si>
  <si>
    <t>Nagykozár</t>
  </si>
  <si>
    <t>Bogád</t>
  </si>
  <si>
    <t>Romonya</t>
  </si>
  <si>
    <t>Ellend</t>
  </si>
  <si>
    <t>Olasz</t>
  </si>
  <si>
    <t>Birján</t>
  </si>
  <si>
    <t>Szederkény</t>
  </si>
  <si>
    <t>Versend</t>
  </si>
  <si>
    <t>Szajk</t>
  </si>
  <si>
    <t>Bóly</t>
  </si>
  <si>
    <t>Töttös</t>
  </si>
  <si>
    <t>Borjád</t>
  </si>
  <si>
    <t>Babarc</t>
  </si>
  <si>
    <t>Lánycsók</t>
  </si>
  <si>
    <t>Kozármisleny</t>
  </si>
  <si>
    <t>Pécsudvard</t>
  </si>
  <si>
    <t>Egerág</t>
  </si>
  <si>
    <t>Peterd</t>
  </si>
  <si>
    <t>Kistótfalu</t>
  </si>
  <si>
    <t>Palkonya</t>
  </si>
  <si>
    <t>Villánykövesd</t>
  </si>
  <si>
    <t>Villány</t>
  </si>
  <si>
    <t>Márok</t>
  </si>
  <si>
    <t>Magyarbóly</t>
  </si>
  <si>
    <t>Lippó</t>
  </si>
  <si>
    <t>Bezedek</t>
  </si>
  <si>
    <t>Majs</t>
  </si>
  <si>
    <t>Nagynyárád</t>
  </si>
  <si>
    <t>Sátorhely</t>
  </si>
  <si>
    <t>Siklós</t>
  </si>
  <si>
    <t>Szalánta</t>
  </si>
  <si>
    <t>Garé</t>
  </si>
  <si>
    <t>Szava</t>
  </si>
  <si>
    <t>Babarcszőlős</t>
  </si>
  <si>
    <t>Harkány</t>
  </si>
  <si>
    <t>Diósviszló</t>
  </si>
  <si>
    <t>Nagyharsány</t>
  </si>
  <si>
    <t>Kistapolca</t>
  </si>
  <si>
    <t>Egyházasharaszti</t>
  </si>
  <si>
    <t>old</t>
  </si>
  <si>
    <t>Alsószentmárton</t>
  </si>
  <si>
    <t>Beremend</t>
  </si>
  <si>
    <t>Pellérd</t>
  </si>
  <si>
    <t>Görcsöny</t>
  </si>
  <si>
    <t>Baksa</t>
  </si>
  <si>
    <t>Bogádmindszent</t>
  </si>
  <si>
    <t>Hegyszentmárton</t>
  </si>
  <si>
    <t>Vajszló</t>
  </si>
  <si>
    <t>Zaláta</t>
  </si>
  <si>
    <t>Adorjás</t>
  </si>
  <si>
    <t>Tésenfa</t>
  </si>
  <si>
    <t>Drávacsepely</t>
  </si>
  <si>
    <t>Drávaszerdahely</t>
  </si>
  <si>
    <t>Drávacsehi</t>
  </si>
  <si>
    <t>Drávapalkonya</t>
  </si>
  <si>
    <t>Drávaszabolcs</t>
  </si>
  <si>
    <t>Gordisa</t>
  </si>
  <si>
    <t>Matty</t>
  </si>
  <si>
    <t>Szigetvár</t>
  </si>
  <si>
    <t>Nagypeterd</t>
  </si>
  <si>
    <t>Szentdénes</t>
  </si>
  <si>
    <t>Rózsafa</t>
  </si>
  <si>
    <t>Dencsháza</t>
  </si>
  <si>
    <t>Tótújfalu</t>
  </si>
  <si>
    <t>Somogyhatvan</t>
  </si>
  <si>
    <t>Somogyapáti</t>
  </si>
  <si>
    <t>Basal</t>
  </si>
  <si>
    <t>Somogyviszló</t>
  </si>
  <si>
    <t>Magyarlukafa</t>
  </si>
  <si>
    <t>Vásárosbéc</t>
  </si>
  <si>
    <t>Mozsgó</t>
  </si>
  <si>
    <t>Almamellék</t>
  </si>
  <si>
    <t>Ibafa</t>
  </si>
  <si>
    <t>Szentlászló</t>
  </si>
  <si>
    <t>Boldogasszonyfa</t>
  </si>
  <si>
    <t>Szentlőrinc</t>
  </si>
  <si>
    <t>Gerde</t>
  </si>
  <si>
    <t>Királyegyháza</t>
  </si>
  <si>
    <t>Gyöngyfa</t>
  </si>
  <si>
    <t>Okorág</t>
  </si>
  <si>
    <t>Kákics</t>
  </si>
  <si>
    <t>Sellye</t>
  </si>
  <si>
    <t>Csányoszró</t>
  </si>
  <si>
    <t>Bogdása</t>
  </si>
  <si>
    <t>Markóc</t>
  </si>
  <si>
    <t>Felsőszentmárton</t>
  </si>
  <si>
    <t>Hobol</t>
  </si>
  <si>
    <t>Gyöngyösmellék</t>
  </si>
  <si>
    <t>Endrőc</t>
  </si>
  <si>
    <t>Kétújfalu</t>
  </si>
  <si>
    <t>Szörény</t>
  </si>
  <si>
    <t>Potony</t>
  </si>
  <si>
    <t>Drávatamási</t>
  </si>
  <si>
    <t>Pettend</t>
  </si>
  <si>
    <t>Molvány</t>
  </si>
  <si>
    <t>Nagydobsza</t>
  </si>
  <si>
    <t>Istvándi</t>
  </si>
  <si>
    <t>Darány</t>
  </si>
  <si>
    <t>Székesfehérvár</t>
  </si>
  <si>
    <t>Csór</t>
  </si>
  <si>
    <t>Moha</t>
  </si>
  <si>
    <t>Iszkaszentgyörgy</t>
  </si>
  <si>
    <t>Kincsesbánya</t>
  </si>
  <si>
    <t>Isztimér</t>
  </si>
  <si>
    <t>Bakonykúti</t>
  </si>
  <si>
    <t>Sárkeresztes</t>
  </si>
  <si>
    <t>Fehérvárcsurgó</t>
  </si>
  <si>
    <t>Bodajk</t>
  </si>
  <si>
    <t>Balinka</t>
  </si>
  <si>
    <t>Bakonycsernye</t>
  </si>
  <si>
    <t>Mór</t>
  </si>
  <si>
    <t>Nagyveleg</t>
  </si>
  <si>
    <t>Pusztavám</t>
  </si>
  <si>
    <t>Magyaralmás</t>
  </si>
  <si>
    <t>Söréd</t>
  </si>
  <si>
    <t>Csákberény</t>
  </si>
  <si>
    <t>Csókakő</t>
  </si>
  <si>
    <t>Bodmér</t>
  </si>
  <si>
    <t>Zámoly</t>
  </si>
  <si>
    <t>Gánt</t>
  </si>
  <si>
    <t>Csákvár</t>
  </si>
  <si>
    <t>Vértesboglár</t>
  </si>
  <si>
    <t>Felcsút</t>
  </si>
  <si>
    <t>Alcsútdoboz</t>
  </si>
  <si>
    <t>Tabajd</t>
  </si>
  <si>
    <t>Vértesacsa</t>
  </si>
  <si>
    <t>Pátka</t>
  </si>
  <si>
    <t>Lovasberény</t>
  </si>
  <si>
    <t>Pákozd</t>
  </si>
  <si>
    <t>Sukoró</t>
  </si>
  <si>
    <t>Nadap</t>
  </si>
  <si>
    <t>Várpalota</t>
  </si>
  <si>
    <t>Veszprém megye</t>
  </si>
  <si>
    <t>Pétfürdő</t>
  </si>
  <si>
    <t>Tés</t>
  </si>
  <si>
    <t>Seregélyes</t>
  </si>
  <si>
    <t>Zichyújfalu</t>
  </si>
  <si>
    <t>Tác</t>
  </si>
  <si>
    <t>Csősz</t>
  </si>
  <si>
    <t>Soponya</t>
  </si>
  <si>
    <t>Káloz</t>
  </si>
  <si>
    <t>Sárkeresztúr</t>
  </si>
  <si>
    <t>Sárszentágota</t>
  </si>
  <si>
    <t>Aba</t>
  </si>
  <si>
    <t>Enying</t>
  </si>
  <si>
    <t>Lepsény</t>
  </si>
  <si>
    <t>Mezőszentgyörgy</t>
  </si>
  <si>
    <t>Mátyásdomb</t>
  </si>
  <si>
    <t>Dég</t>
  </si>
  <si>
    <t>Lajoskomárom</t>
  </si>
  <si>
    <t>Mezőkomárom</t>
  </si>
  <si>
    <t>Szabadhídvég</t>
  </si>
  <si>
    <t>Sárszentmihály</t>
  </si>
  <si>
    <t>Úrhida</t>
  </si>
  <si>
    <t>Sárkeszi</t>
  </si>
  <si>
    <t>Nádasdladány</t>
  </si>
  <si>
    <t>Jenő</t>
  </si>
  <si>
    <t>Szabadbattyán</t>
  </si>
  <si>
    <t>Kőszárhegy</t>
  </si>
  <si>
    <t>Polgárdi</t>
  </si>
  <si>
    <t>Kisláng</t>
  </si>
  <si>
    <t>Füle</t>
  </si>
  <si>
    <t>Ősi</t>
  </si>
  <si>
    <t>Küngös</t>
  </si>
  <si>
    <t>Csajág</t>
  </si>
  <si>
    <t>Balatonfőkajár</t>
  </si>
  <si>
    <t>Balatonvilágos</t>
  </si>
  <si>
    <t>Balatonakarattya</t>
  </si>
  <si>
    <t>Balatonkenese</t>
  </si>
  <si>
    <t>Balatonfűzfő</t>
  </si>
  <si>
    <t>Berhida</t>
  </si>
  <si>
    <t>Papkeszi</t>
  </si>
  <si>
    <t>Öskü</t>
  </si>
  <si>
    <t>Hajmáskér</t>
  </si>
  <si>
    <t>Sóly</t>
  </si>
  <si>
    <t>Vilonya</t>
  </si>
  <si>
    <t>Királyszentistván</t>
  </si>
  <si>
    <t>Litér</t>
  </si>
  <si>
    <t>Veszprém</t>
  </si>
  <si>
    <t>Balatonalmádi</t>
  </si>
  <si>
    <t>Szentkirályszabadja</t>
  </si>
  <si>
    <t>Alsóörs</t>
  </si>
  <si>
    <t>Felsőörs</t>
  </si>
  <si>
    <t>Lovas</t>
  </si>
  <si>
    <t>Csopak</t>
  </si>
  <si>
    <t>Balatonfüred</t>
  </si>
  <si>
    <t>Balatonszőlős</t>
  </si>
  <si>
    <t>Tihany</t>
  </si>
  <si>
    <t>Aszófő</t>
  </si>
  <si>
    <t>Örvényes</t>
  </si>
  <si>
    <t>Balatonakali</t>
  </si>
  <si>
    <t>Dörgicse</t>
  </si>
  <si>
    <t>Pécsely</t>
  </si>
  <si>
    <t>Tótvázsony</t>
  </si>
  <si>
    <t>Hidegkút</t>
  </si>
  <si>
    <t>Veszprémfajsz</t>
  </si>
  <si>
    <t>Zánka</t>
  </si>
  <si>
    <t>Balatonszepezd</t>
  </si>
  <si>
    <t>Révfülöp</t>
  </si>
  <si>
    <t>Kékkút</t>
  </si>
  <si>
    <t>Balatonrendes</t>
  </si>
  <si>
    <t>Ábrahámhegy</t>
  </si>
  <si>
    <t>Badacsonytomaj</t>
  </si>
  <si>
    <t>Badacsonytördemic</t>
  </si>
  <si>
    <t>Szigliget</t>
  </si>
  <si>
    <t>Hegymagas</t>
  </si>
  <si>
    <t>Mencshely</t>
  </si>
  <si>
    <t>Szentjakabfa</t>
  </si>
  <si>
    <t>Monoszló</t>
  </si>
  <si>
    <t>Köveskál</t>
  </si>
  <si>
    <t>Balatonhenye</t>
  </si>
  <si>
    <t>Szentbékkálla</t>
  </si>
  <si>
    <t>Mindszentkálla</t>
  </si>
  <si>
    <t>Káptalantóti</t>
  </si>
  <si>
    <t>Nemesgulács</t>
  </si>
  <si>
    <t>Gyulakeszi</t>
  </si>
  <si>
    <t>Nagyvázsony</t>
  </si>
  <si>
    <t>Öcs</t>
  </si>
  <si>
    <t>Vigántpetend</t>
  </si>
  <si>
    <t>Taliándörögd</t>
  </si>
  <si>
    <t>Monostorapáti</t>
  </si>
  <si>
    <t>Tapolca</t>
  </si>
  <si>
    <t>Zalahaláp</t>
  </si>
  <si>
    <t>Nemesvita</t>
  </si>
  <si>
    <t>Balatonederics</t>
  </si>
  <si>
    <t>Balatongyörök</t>
  </si>
  <si>
    <t>Zala megye</t>
  </si>
  <si>
    <t>Vonyarcvashegy</t>
  </si>
  <si>
    <t>Gyenesdiás</t>
  </si>
  <si>
    <t>Várvölgy</t>
  </si>
  <si>
    <t>Lesencefalu</t>
  </si>
  <si>
    <t>Lesencetomaj</t>
  </si>
  <si>
    <t>Lesenceistvánd</t>
  </si>
  <si>
    <t>Uzsa</t>
  </si>
  <si>
    <t>Sümeg</t>
  </si>
  <si>
    <t>Szalapa</t>
  </si>
  <si>
    <t>Óhíd</t>
  </si>
  <si>
    <t>Hetyefő</t>
  </si>
  <si>
    <t>Dabronc</t>
  </si>
  <si>
    <t>Gógánfa</t>
  </si>
  <si>
    <t>Ukk</t>
  </si>
  <si>
    <t>Rigács</t>
  </si>
  <si>
    <t>Zalagyömörő</t>
  </si>
  <si>
    <t>Sümegprága</t>
  </si>
  <si>
    <t>Bazsi</t>
  </si>
  <si>
    <t>Zalaszántó</t>
  </si>
  <si>
    <t>Karmacs</t>
  </si>
  <si>
    <t>Vindornyaszőlős</t>
  </si>
  <si>
    <t>Kisgörbő</t>
  </si>
  <si>
    <t>Sümegcsehi</t>
  </si>
  <si>
    <t>Keszthely</t>
  </si>
  <si>
    <t>Nemesbük</t>
  </si>
  <si>
    <t>Cserszegtomaj</t>
  </si>
  <si>
    <t>Rezi</t>
  </si>
  <si>
    <t>Hévíz</t>
  </si>
  <si>
    <t>Sármellék</t>
  </si>
  <si>
    <t>Zalavár</t>
  </si>
  <si>
    <t>Szentgyörgyvár</t>
  </si>
  <si>
    <t>Alsópáhok</t>
  </si>
  <si>
    <t>Felsőpáhok</t>
  </si>
  <si>
    <t>Ajka</t>
  </si>
  <si>
    <t>Úrkút</t>
  </si>
  <si>
    <t>Eplény</t>
  </si>
  <si>
    <t>Olaszfalu</t>
  </si>
  <si>
    <t>Nagyesztergár</t>
  </si>
  <si>
    <t>Dudar</t>
  </si>
  <si>
    <t>Csetény</t>
  </si>
  <si>
    <t>Bakonyoszlop</t>
  </si>
  <si>
    <t>Csesznek</t>
  </si>
  <si>
    <t>Zirc</t>
  </si>
  <si>
    <t>Bakonynána</t>
  </si>
  <si>
    <t>Szápár</t>
  </si>
  <si>
    <t>Jásd</t>
  </si>
  <si>
    <t>Lókút</t>
  </si>
  <si>
    <t>Pénzesgyőr</t>
  </si>
  <si>
    <t>Bakonybél</t>
  </si>
  <si>
    <t>Borzavár</t>
  </si>
  <si>
    <t>Porva</t>
  </si>
  <si>
    <t>Bakonyszentkirály</t>
  </si>
  <si>
    <t>Bakonyszentlászló</t>
  </si>
  <si>
    <t>Győr-Moson-Sopron megye</t>
  </si>
  <si>
    <t>Fenyőfő</t>
  </si>
  <si>
    <t>Bakonygyirót</t>
  </si>
  <si>
    <t>Románd</t>
  </si>
  <si>
    <t>Gic</t>
  </si>
  <si>
    <t>Veszprémvarsány</t>
  </si>
  <si>
    <t>Sikátor</t>
  </si>
  <si>
    <t>Herend</t>
  </si>
  <si>
    <t>Márkó</t>
  </si>
  <si>
    <t>Hárskút</t>
  </si>
  <si>
    <t>Bánd</t>
  </si>
  <si>
    <t>Szentgál</t>
  </si>
  <si>
    <t>Városlőd</t>
  </si>
  <si>
    <t>Kislőd</t>
  </si>
  <si>
    <t>Magyarpolány</t>
  </si>
  <si>
    <t>Halimba</t>
  </si>
  <si>
    <t>Nyirád</t>
  </si>
  <si>
    <t>Pusztamiske</t>
  </si>
  <si>
    <t>Noszlop</t>
  </si>
  <si>
    <t>Bakonypölöske</t>
  </si>
  <si>
    <t>Oroszi</t>
  </si>
  <si>
    <t>Devecser</t>
  </si>
  <si>
    <t>Kolontár</t>
  </si>
  <si>
    <t>Kamond</t>
  </si>
  <si>
    <t>Káptalanfa</t>
  </si>
  <si>
    <t>Gyepükaján</t>
  </si>
  <si>
    <t>Csabrendek</t>
  </si>
  <si>
    <t>Veszprémgalsa</t>
  </si>
  <si>
    <t>Zalaszegvár</t>
  </si>
  <si>
    <t>Apácatorna</t>
  </si>
  <si>
    <t>Somlójenő</t>
  </si>
  <si>
    <t>Borszörcsök</t>
  </si>
  <si>
    <t>Somlóvásárhely</t>
  </si>
  <si>
    <t>Doba</t>
  </si>
  <si>
    <t>Somlószőlős</t>
  </si>
  <si>
    <t>Vid</t>
  </si>
  <si>
    <t>Dabrony</t>
  </si>
  <si>
    <t>Karakószörcsök</t>
  </si>
  <si>
    <t>Kerta</t>
  </si>
  <si>
    <t>Iszkáz</t>
  </si>
  <si>
    <t>Kiscsősz</t>
  </si>
  <si>
    <t>Csögle</t>
  </si>
  <si>
    <t>Nagypirit</t>
  </si>
  <si>
    <t>Adorjánháza</t>
  </si>
  <si>
    <t>Pápa</t>
  </si>
  <si>
    <t>Nyárád</t>
  </si>
  <si>
    <t>Mihályháza</t>
  </si>
  <si>
    <t>Mezőlak</t>
  </si>
  <si>
    <t>Békás</t>
  </si>
  <si>
    <t>Kemeneshőgyész</t>
  </si>
  <si>
    <t>Magyargencs</t>
  </si>
  <si>
    <t>Kemenesszentpéter</t>
  </si>
  <si>
    <t>Nagyacsád</t>
  </si>
  <si>
    <t>Nemesgörzsöny</t>
  </si>
  <si>
    <t>Egyházaskesző</t>
  </si>
  <si>
    <t>Marcaltő</t>
  </si>
  <si>
    <t>Malomsok</t>
  </si>
  <si>
    <t>Takácsi</t>
  </si>
  <si>
    <t>Vaszar</t>
  </si>
  <si>
    <t>Gecse</t>
  </si>
  <si>
    <t>Nagygyimót</t>
  </si>
  <si>
    <t>Vanyola</t>
  </si>
  <si>
    <t>Lovászpatona</t>
  </si>
  <si>
    <t>Nagydém</t>
  </si>
  <si>
    <t>Bakonytamási</t>
  </si>
  <si>
    <t>Pápateszér</t>
  </si>
  <si>
    <t>Bakonyszentiván</t>
  </si>
  <si>
    <t>Csót</t>
  </si>
  <si>
    <t>Adásztevel</t>
  </si>
  <si>
    <t>Nagytevel</t>
  </si>
  <si>
    <t>Homokbödöge</t>
  </si>
  <si>
    <t>Ugod</t>
  </si>
  <si>
    <t>Béb</t>
  </si>
  <si>
    <t>Bakonykoppány</t>
  </si>
  <si>
    <t>Bakonyszücs</t>
  </si>
  <si>
    <t>Bakonyjákó</t>
  </si>
  <si>
    <t>Farkasgyepű</t>
  </si>
  <si>
    <t>Dáka</t>
  </si>
  <si>
    <t>Pápadereske</t>
  </si>
  <si>
    <t>Pápasalamon</t>
  </si>
  <si>
    <t>Kup</t>
  </si>
  <si>
    <t>Pápakovácsi</t>
  </si>
  <si>
    <t>Ganna</t>
  </si>
  <si>
    <t>Siófok</t>
  </si>
  <si>
    <t>Nyim</t>
  </si>
  <si>
    <t>Balatonendréd</t>
  </si>
  <si>
    <t>Bálványos</t>
  </si>
  <si>
    <t>Kőröshegy</t>
  </si>
  <si>
    <t>Kereki</t>
  </si>
  <si>
    <t>Pusztaszemes</t>
  </si>
  <si>
    <t>Zamárdi</t>
  </si>
  <si>
    <t>Szántód</t>
  </si>
  <si>
    <t>Balatonföldvár</t>
  </si>
  <si>
    <t>Balatonszárszó</t>
  </si>
  <si>
    <t>Szólád</t>
  </si>
  <si>
    <t>Teleki</t>
  </si>
  <si>
    <t>Kötcse</t>
  </si>
  <si>
    <t>Nagycsepely</t>
  </si>
  <si>
    <t>Balatonboglár</t>
  </si>
  <si>
    <t>Ordacsehi</t>
  </si>
  <si>
    <t>Balatonszemes</t>
  </si>
  <si>
    <t>Balatonőszöd</t>
  </si>
  <si>
    <t>Balatonlelle</t>
  </si>
  <si>
    <t>Fonyód</t>
  </si>
  <si>
    <t>Balatonfenyves</t>
  </si>
  <si>
    <t>Balatonmáriafürdő</t>
  </si>
  <si>
    <t>Balatonkeresztúr</t>
  </si>
  <si>
    <t>Balatonberény</t>
  </si>
  <si>
    <t>Balatonszabadi</t>
  </si>
  <si>
    <t>Siójut</t>
  </si>
  <si>
    <t>Ádánd</t>
  </si>
  <si>
    <t>Ságvár</t>
  </si>
  <si>
    <t>Som</t>
  </si>
  <si>
    <t>Nagyberény</t>
  </si>
  <si>
    <t>Bábonymegyer</t>
  </si>
  <si>
    <t>Tab</t>
  </si>
  <si>
    <t>Bedegkér</t>
  </si>
  <si>
    <t>Kánya</t>
  </si>
  <si>
    <t>Tengőd</t>
  </si>
  <si>
    <t>Kapoly</t>
  </si>
  <si>
    <t>Zics</t>
  </si>
  <si>
    <t>Somogymeggyes</t>
  </si>
  <si>
    <t>Nágocs</t>
  </si>
  <si>
    <t>Andocs</t>
  </si>
  <si>
    <t>Karád</t>
  </si>
  <si>
    <t>Látrány</t>
  </si>
  <si>
    <t>Somogytúr</t>
  </si>
  <si>
    <t>Somogybabod</t>
  </si>
  <si>
    <t>Gamás</t>
  </si>
  <si>
    <t>Gyugy</t>
  </si>
  <si>
    <t>Lengyeltóti</t>
  </si>
  <si>
    <t>Hács</t>
  </si>
  <si>
    <t>Buzsák</t>
  </si>
  <si>
    <t>Táska</t>
  </si>
  <si>
    <t>Öreglak</t>
  </si>
  <si>
    <t>Somogyvár</t>
  </si>
  <si>
    <t>Somogyvámos</t>
  </si>
  <si>
    <t>Csömend</t>
  </si>
  <si>
    <t>Somogyszentpál</t>
  </si>
  <si>
    <t>Nikla</t>
  </si>
  <si>
    <t>Pusztakovácsi</t>
  </si>
  <si>
    <t>Somogyfajsz</t>
  </si>
  <si>
    <t>Marcali</t>
  </si>
  <si>
    <t>Balatonszentgyörgy</t>
  </si>
  <si>
    <t>Vörs</t>
  </si>
  <si>
    <t>Balatonújlak</t>
  </si>
  <si>
    <t>Kéthely</t>
  </si>
  <si>
    <t>Kelevíz</t>
  </si>
  <si>
    <t>Gadány</t>
  </si>
  <si>
    <t>Nemeskisfalud</t>
  </si>
  <si>
    <t>Tapsony</t>
  </si>
  <si>
    <t>Böhönye</t>
  </si>
  <si>
    <t>Vése</t>
  </si>
  <si>
    <t>Nemesdéd</t>
  </si>
  <si>
    <t>Varászló</t>
  </si>
  <si>
    <t>Inke</t>
  </si>
  <si>
    <t>Iharosberény</t>
  </si>
  <si>
    <t>Iharos</t>
  </si>
  <si>
    <t>Pogányszentpéter</t>
  </si>
  <si>
    <t>Hollád</t>
  </si>
  <si>
    <t>Sávoly</t>
  </si>
  <si>
    <t>Somogysámson</t>
  </si>
  <si>
    <t>Somogyzsitfa</t>
  </si>
  <si>
    <t>Csákány</t>
  </si>
  <si>
    <t>Szőkedencs</t>
  </si>
  <si>
    <t>Somogysimonyi</t>
  </si>
  <si>
    <t>Nemesvid</t>
  </si>
  <si>
    <t>Nagyszakácsi</t>
  </si>
  <si>
    <t>Bókaháza</t>
  </si>
  <si>
    <t>Esztergályhorváti</t>
  </si>
  <si>
    <t>Zalaszabar</t>
  </si>
  <si>
    <t>Orosztony</t>
  </si>
  <si>
    <t>Kerecseny</t>
  </si>
  <si>
    <t>Nagyrada</t>
  </si>
  <si>
    <t>Zalamerenye</t>
  </si>
  <si>
    <t>Zalakaros</t>
  </si>
  <si>
    <t>Zalakomár</t>
  </si>
  <si>
    <t>Balatonmagyaród</t>
  </si>
  <si>
    <t>Galambok</t>
  </si>
  <si>
    <t>Kisrécse</t>
  </si>
  <si>
    <t>Pacsa</t>
  </si>
  <si>
    <t>Szentpéterúr</t>
  </si>
  <si>
    <t>Dióskál</t>
  </si>
  <si>
    <t>Egeraracsa</t>
  </si>
  <si>
    <t>Felsőrajk</t>
  </si>
  <si>
    <t>Hahót</t>
  </si>
  <si>
    <t>Zalaszentbalázs</t>
  </si>
  <si>
    <t>Kacorlak</t>
  </si>
  <si>
    <t>Gelse</t>
  </si>
  <si>
    <t>Magyarszentmiklós</t>
  </si>
  <si>
    <t>Fűzvölgy</t>
  </si>
  <si>
    <t>Újudvar</t>
  </si>
  <si>
    <t>Zalacsány</t>
  </si>
  <si>
    <t>Kehidakustány</t>
  </si>
  <si>
    <t>Kallósd</t>
  </si>
  <si>
    <t>Zalaszentlászló</t>
  </si>
  <si>
    <t>Zalaszentgrót</t>
  </si>
  <si>
    <t>Zalavég</t>
  </si>
  <si>
    <t>Tekenye</t>
  </si>
  <si>
    <t>Türje</t>
  </si>
  <si>
    <t>Batyk</t>
  </si>
  <si>
    <t>Zalabér</t>
  </si>
  <si>
    <t>Pakod</t>
  </si>
  <si>
    <t>Nagykanizsa</t>
  </si>
  <si>
    <t>Nagybakónak</t>
  </si>
  <si>
    <t>Zalaújlak</t>
  </si>
  <si>
    <t>Sand</t>
  </si>
  <si>
    <t>Miháld</t>
  </si>
  <si>
    <t>Zalaszentjakab</t>
  </si>
  <si>
    <t>Liszó</t>
  </si>
  <si>
    <t>Murakeresztúr</t>
  </si>
  <si>
    <t>Fityeház</t>
  </si>
  <si>
    <t>Csurgó</t>
  </si>
  <si>
    <t>Szenta</t>
  </si>
  <si>
    <t>Gyékényes</t>
  </si>
  <si>
    <t>Zákány</t>
  </si>
  <si>
    <t>Zákányfalu</t>
  </si>
  <si>
    <t>Őrtilos</t>
  </si>
  <si>
    <t>Belezna</t>
  </si>
  <si>
    <t>Surd</t>
  </si>
  <si>
    <t>Nemespátró</t>
  </si>
  <si>
    <t>Porrog</t>
  </si>
  <si>
    <t>Szepetnek</t>
  </si>
  <si>
    <t>Semjénháza</t>
  </si>
  <si>
    <t>Molnári</t>
  </si>
  <si>
    <t>Tótszerdahely</t>
  </si>
  <si>
    <t>Tótszentmárton</t>
  </si>
  <si>
    <t>Becsehely</t>
  </si>
  <si>
    <t>Letenye</t>
  </si>
  <si>
    <t>Szentmargitfalva</t>
  </si>
  <si>
    <t>Csörnyeföld</t>
  </si>
  <si>
    <t>Dobri</t>
  </si>
  <si>
    <t>Tormafölde</t>
  </si>
  <si>
    <t>Tornyiszentmiklós</t>
  </si>
  <si>
    <t>Lovászi</t>
  </si>
  <si>
    <t>Szécsisziget</t>
  </si>
  <si>
    <t>Sormás</t>
  </si>
  <si>
    <t>Eszteregnye</t>
  </si>
  <si>
    <t>Rigyác</t>
  </si>
  <si>
    <t>Valkonya</t>
  </si>
  <si>
    <t>Oltárc</t>
  </si>
  <si>
    <t>Bázakerettye</t>
  </si>
  <si>
    <t>Lispeszentadorján</t>
  </si>
  <si>
    <t>Bánokszentgyörgy</t>
  </si>
  <si>
    <t>Szentliszló</t>
  </si>
  <si>
    <t>Pusztamagyaród</t>
  </si>
  <si>
    <t>Pusztaszentlászló</t>
  </si>
  <si>
    <t>Söjtör</t>
  </si>
  <si>
    <t>Zalaegerszeg</t>
  </si>
  <si>
    <t>Zalaegerszeg-Andráshida</t>
  </si>
  <si>
    <t>Nagykutas</t>
  </si>
  <si>
    <t>Kispáli</t>
  </si>
  <si>
    <t>Egervár</t>
  </si>
  <si>
    <t>Vasboldogasszony</t>
  </si>
  <si>
    <t>Nemesrádó</t>
  </si>
  <si>
    <t>Milejszeg</t>
  </si>
  <si>
    <t>Németfalu</t>
  </si>
  <si>
    <t>Kustánszeg</t>
  </si>
  <si>
    <t>Zalaszentiván</t>
  </si>
  <si>
    <t>Nemesapáti</t>
  </si>
  <si>
    <t>Alsónemesapáti</t>
  </si>
  <si>
    <t>Kisbucsa</t>
  </si>
  <si>
    <t>Nemeshetés</t>
  </si>
  <si>
    <t>Pölöske</t>
  </si>
  <si>
    <t>Kemendollár</t>
  </si>
  <si>
    <t>Pókaszepetk</t>
  </si>
  <si>
    <t>Bezeréd</t>
  </si>
  <si>
    <t>Nagykapornak</t>
  </si>
  <si>
    <t>Zalaszentmihály</t>
  </si>
  <si>
    <t>Bocfölde</t>
  </si>
  <si>
    <t>Sárhida</t>
  </si>
  <si>
    <t>Bak</t>
  </si>
  <si>
    <t>Tófej</t>
  </si>
  <si>
    <t>Zalatárnok</t>
  </si>
  <si>
    <t>Nova</t>
  </si>
  <si>
    <t>Mikekarácsonyfa</t>
  </si>
  <si>
    <t>Gutorfölde</t>
  </si>
  <si>
    <t>Szentpéterfölde</t>
  </si>
  <si>
    <t>Ortaháza</t>
  </si>
  <si>
    <t>Kányavár</t>
  </si>
  <si>
    <t>Csömödér</t>
  </si>
  <si>
    <t>Iklódbördőce</t>
  </si>
  <si>
    <t>Gosztola</t>
  </si>
  <si>
    <t>Lenti</t>
  </si>
  <si>
    <t>Bödeháza</t>
  </si>
  <si>
    <t>Zalabaksa</t>
  </si>
  <si>
    <t>Magyarföld</t>
  </si>
  <si>
    <t>Szentgyörgyvölgy</t>
  </si>
  <si>
    <t>Nemesnép</t>
  </si>
  <si>
    <t>Baglad</t>
  </si>
  <si>
    <t>Rédics</t>
  </si>
  <si>
    <t>Gellénháza</t>
  </si>
  <si>
    <t>Babosdöbréte</t>
  </si>
  <si>
    <t>Petrikeresztúr</t>
  </si>
  <si>
    <t>Becsvölgye</t>
  </si>
  <si>
    <t>Pórszombat</t>
  </si>
  <si>
    <t>Kozmadombja</t>
  </si>
  <si>
    <t>Dobronhegy</t>
  </si>
  <si>
    <t>Pálfiszeg</t>
  </si>
  <si>
    <t>Böde</t>
  </si>
  <si>
    <t>Bagod</t>
  </si>
  <si>
    <t>Kávás</t>
  </si>
  <si>
    <t>Salomvár</t>
  </si>
  <si>
    <t>Zalacséb</t>
  </si>
  <si>
    <t>Zalaháshágy</t>
  </si>
  <si>
    <t>Vaspör</t>
  </si>
  <si>
    <t>Zalalövő</t>
  </si>
  <si>
    <t>Győr</t>
  </si>
  <si>
    <t>Vámosszabadi</t>
  </si>
  <si>
    <t>Vének</t>
  </si>
  <si>
    <t>Nagybajcs</t>
  </si>
  <si>
    <t>Vámosszabadi-Szitásdomb</t>
  </si>
  <si>
    <t>Gönyű</t>
  </si>
  <si>
    <t>Nagyszentjános</t>
  </si>
  <si>
    <t>Bőny</t>
  </si>
  <si>
    <t>Rétalap</t>
  </si>
  <si>
    <t>Győrújbarát</t>
  </si>
  <si>
    <t>Nyúl</t>
  </si>
  <si>
    <t>Écs</t>
  </si>
  <si>
    <t>Győrság</t>
  </si>
  <si>
    <t>Pázmándfalu</t>
  </si>
  <si>
    <t>Töltéstava</t>
  </si>
  <si>
    <t>Bakonypéterd</t>
  </si>
  <si>
    <t>Lázi</t>
  </si>
  <si>
    <t>Pannonhalma</t>
  </si>
  <si>
    <t>Ravazd</t>
  </si>
  <si>
    <t>Tarjánpuszta</t>
  </si>
  <si>
    <t>Győrasszonyfa</t>
  </si>
  <si>
    <t>Tápszentmiklós</t>
  </si>
  <si>
    <t>Táp</t>
  </si>
  <si>
    <t>Nyalka</t>
  </si>
  <si>
    <t>Mezőörs</t>
  </si>
  <si>
    <t>Pér</t>
  </si>
  <si>
    <t>Tét</t>
  </si>
  <si>
    <t>Tényő</t>
  </si>
  <si>
    <t>Sokorópátka</t>
  </si>
  <si>
    <t>Koroncó</t>
  </si>
  <si>
    <t>Győrszemere</t>
  </si>
  <si>
    <t>Felpéc</t>
  </si>
  <si>
    <t>Kajárpéc</t>
  </si>
  <si>
    <t>Gyömöre</t>
  </si>
  <si>
    <t>Szerecseny</t>
  </si>
  <si>
    <t>Gyarmat</t>
  </si>
  <si>
    <t>Csikvánd</t>
  </si>
  <si>
    <t>Mórichida</t>
  </si>
  <si>
    <t>Árpás</t>
  </si>
  <si>
    <t>Kisbabot</t>
  </si>
  <si>
    <t>Bodonhely</t>
  </si>
  <si>
    <t>Rábaszentmihály</t>
  </si>
  <si>
    <t>Rábacsécsény</t>
  </si>
  <si>
    <t>Ikrény</t>
  </si>
  <si>
    <t>Rábapatona</t>
  </si>
  <si>
    <t>Enese</t>
  </si>
  <si>
    <t>Kóny</t>
  </si>
  <si>
    <t>Bágyogszovát</t>
  </si>
  <si>
    <t>Rábapordány</t>
  </si>
  <si>
    <t>Dör</t>
  </si>
  <si>
    <t>Abda</t>
  </si>
  <si>
    <t>Börcs</t>
  </si>
  <si>
    <t>Öttevény</t>
  </si>
  <si>
    <t>Mosonszentmiklós</t>
  </si>
  <si>
    <t>Lébény</t>
  </si>
  <si>
    <t>Győrsövényház</t>
  </si>
  <si>
    <t>Bezi</t>
  </si>
  <si>
    <t>Fehértó</t>
  </si>
  <si>
    <t>Markotabödöge</t>
  </si>
  <si>
    <t>Rábcakapi</t>
  </si>
  <si>
    <t>Bősárkány</t>
  </si>
  <si>
    <t>Acsalag</t>
  </si>
  <si>
    <t>Barbacs</t>
  </si>
  <si>
    <t>Győrújfalu</t>
  </si>
  <si>
    <t>Győrzámoly</t>
  </si>
  <si>
    <t>Győrladamér</t>
  </si>
  <si>
    <t>Dunaszeg</t>
  </si>
  <si>
    <t>Dunaszentpál</t>
  </si>
  <si>
    <t>Mecsér</t>
  </si>
  <si>
    <t>Ásványráró</t>
  </si>
  <si>
    <t>Hédervár</t>
  </si>
  <si>
    <t>Kimle</t>
  </si>
  <si>
    <t>Károlyháza</t>
  </si>
  <si>
    <t>Kunsziget</t>
  </si>
  <si>
    <t>Mosonmagyaróvár</t>
  </si>
  <si>
    <t>Feketeerdő</t>
  </si>
  <si>
    <t>Levél</t>
  </si>
  <si>
    <t>Hegyeshalom</t>
  </si>
  <si>
    <t>Bezenye</t>
  </si>
  <si>
    <t>Rajka</t>
  </si>
  <si>
    <t>Dunakiliti</t>
  </si>
  <si>
    <t>Dunasziget</t>
  </si>
  <si>
    <t>Halászi</t>
  </si>
  <si>
    <t>Máriakálnok</t>
  </si>
  <si>
    <t>Darnózseli</t>
  </si>
  <si>
    <t>Lipót</t>
  </si>
  <si>
    <t>Kisbodak</t>
  </si>
  <si>
    <t>Dunaremete</t>
  </si>
  <si>
    <t>Jánossomorja</t>
  </si>
  <si>
    <t>Várbalog</t>
  </si>
  <si>
    <t>Újrónafő</t>
  </si>
  <si>
    <t>Mosonszolnok</t>
  </si>
  <si>
    <t>Mosonudvar</t>
  </si>
  <si>
    <t>Csorna</t>
  </si>
  <si>
    <t>Pásztori</t>
  </si>
  <si>
    <t>Szilsárkány</t>
  </si>
  <si>
    <t>Rábacsanak</t>
  </si>
  <si>
    <t>Egyed</t>
  </si>
  <si>
    <t>Sobor</t>
  </si>
  <si>
    <t>Rábaszentandrás</t>
  </si>
  <si>
    <t>Szany</t>
  </si>
  <si>
    <t>Farád</t>
  </si>
  <si>
    <t>Rábatamási</t>
  </si>
  <si>
    <t>Jobaháza</t>
  </si>
  <si>
    <t>Bogyoszló</t>
  </si>
  <si>
    <t>Sopronnémeti</t>
  </si>
  <si>
    <t>Szil</t>
  </si>
  <si>
    <t>Vág</t>
  </si>
  <si>
    <t>Kapuvár</t>
  </si>
  <si>
    <t>Kisfalud</t>
  </si>
  <si>
    <t>Mihályi</t>
  </si>
  <si>
    <t>Beled</t>
  </si>
  <si>
    <t>Rábakecöl</t>
  </si>
  <si>
    <t>Páli</t>
  </si>
  <si>
    <t>Zsebeháza</t>
  </si>
  <si>
    <t>Babót</t>
  </si>
  <si>
    <t>Veszkény</t>
  </si>
  <si>
    <t>Szárföld</t>
  </si>
  <si>
    <t>Osli</t>
  </si>
  <si>
    <t>Hövej</t>
  </si>
  <si>
    <t>Himod</t>
  </si>
  <si>
    <t>Gyóró</t>
  </si>
  <si>
    <t>Cirák</t>
  </si>
  <si>
    <t>Dénesfa</t>
  </si>
  <si>
    <t>Vitnyéd</t>
  </si>
  <si>
    <t>Csapod</t>
  </si>
  <si>
    <t>Pusztacsalád</t>
  </si>
  <si>
    <t>Iván</t>
  </si>
  <si>
    <t>Répceszemere</t>
  </si>
  <si>
    <t>Sopron</t>
  </si>
  <si>
    <t>Fertőrákos</t>
  </si>
  <si>
    <t>Harka</t>
  </si>
  <si>
    <t>Ágfalva</t>
  </si>
  <si>
    <t>Fertőd</t>
  </si>
  <si>
    <t>Sarród</t>
  </si>
  <si>
    <t>Fertőszéplak</t>
  </si>
  <si>
    <t>Hegykő</t>
  </si>
  <si>
    <t>Sarród-Nyárliget</t>
  </si>
  <si>
    <t>Agyagosszergény</t>
  </si>
  <si>
    <t>Fertőendréd</t>
  </si>
  <si>
    <t>Petőháza</t>
  </si>
  <si>
    <t>Fertőszentmiklós</t>
  </si>
  <si>
    <t>Röjtökmuzsaj</t>
  </si>
  <si>
    <t>Lövő</t>
  </si>
  <si>
    <t>Völcsej</t>
  </si>
  <si>
    <t>Sopronhorpács</t>
  </si>
  <si>
    <t>Und</t>
  </si>
  <si>
    <t>Nemeskér</t>
  </si>
  <si>
    <t>Újkér</t>
  </si>
  <si>
    <t>Egyházasfalu</t>
  </si>
  <si>
    <t>Szakony</t>
  </si>
  <si>
    <t>Répcevis</t>
  </si>
  <si>
    <t>Zsira</t>
  </si>
  <si>
    <t>Pinnye</t>
  </si>
  <si>
    <t>Nagylózs</t>
  </si>
  <si>
    <t>Sopronkövesd</t>
  </si>
  <si>
    <t>Pereszteg</t>
  </si>
  <si>
    <t>Nagycenk</t>
  </si>
  <si>
    <t>Hidegség</t>
  </si>
  <si>
    <t>Fertőhomok</t>
  </si>
  <si>
    <t>Fertőboz</t>
  </si>
  <si>
    <t>Kópháza</t>
  </si>
  <si>
    <t>Celldömölk</t>
  </si>
  <si>
    <t>Vas megye</t>
  </si>
  <si>
    <t>Kemenesmihályfa</t>
  </si>
  <si>
    <t>Ostffyasszonyfa</t>
  </si>
  <si>
    <t>Csönge</t>
  </si>
  <si>
    <t>Kenyeri</t>
  </si>
  <si>
    <t>Pápoc</t>
  </si>
  <si>
    <t>Vönöck</t>
  </si>
  <si>
    <t>Kemenessömjén</t>
  </si>
  <si>
    <t>Kemenesszentmárton</t>
  </si>
  <si>
    <t>Kemenesmagasi</t>
  </si>
  <si>
    <t>Szergény</t>
  </si>
  <si>
    <t>Mersevát</t>
  </si>
  <si>
    <t>Külsővat</t>
  </si>
  <si>
    <t>Nemesszalók</t>
  </si>
  <si>
    <t>Marcalgergelyi</t>
  </si>
  <si>
    <t>Vinár</t>
  </si>
  <si>
    <t>Boba</t>
  </si>
  <si>
    <t>Kemenespálfa</t>
  </si>
  <si>
    <t>Jánosháza</t>
  </si>
  <si>
    <t>Karakó</t>
  </si>
  <si>
    <t>Nemeskeresztúr</t>
  </si>
  <si>
    <t>Keléd</t>
  </si>
  <si>
    <t>Mesteri</t>
  </si>
  <si>
    <t>Vásárosmiske</t>
  </si>
  <si>
    <t>Köcsk</t>
  </si>
  <si>
    <t>Borgáta</t>
  </si>
  <si>
    <t>Kissomlyó</t>
  </si>
  <si>
    <t>Duka</t>
  </si>
  <si>
    <t>Nagysimonyi</t>
  </si>
  <si>
    <t>Sárvár</t>
  </si>
  <si>
    <t>Csénye</t>
  </si>
  <si>
    <t>Bögöt</t>
  </si>
  <si>
    <t>Ölbő</t>
  </si>
  <si>
    <t>Szeleste</t>
  </si>
  <si>
    <t>Répceszentgyörgy</t>
  </si>
  <si>
    <t>Chernelházadamonya</t>
  </si>
  <si>
    <t>Gór</t>
  </si>
  <si>
    <t>Hegyfalu</t>
  </si>
  <si>
    <t>Sajtoskál</t>
  </si>
  <si>
    <t>Simaság</t>
  </si>
  <si>
    <t>Lócs</t>
  </si>
  <si>
    <t>Zsédeny</t>
  </si>
  <si>
    <t>Pósfa</t>
  </si>
  <si>
    <t>Rábapaty</t>
  </si>
  <si>
    <t>Jákfa</t>
  </si>
  <si>
    <t>Uraiújfalu</t>
  </si>
  <si>
    <t>Nick</t>
  </si>
  <si>
    <t>Répcelak</t>
  </si>
  <si>
    <t>Csánig</t>
  </si>
  <si>
    <t>Vasegerszeg</t>
  </si>
  <si>
    <t>Tompaládony</t>
  </si>
  <si>
    <t>Nemesládony</t>
  </si>
  <si>
    <t>Nagygeresd</t>
  </si>
  <si>
    <t>Vámoscsalád</t>
  </si>
  <si>
    <t>Sitke</t>
  </si>
  <si>
    <t>Gérce</t>
  </si>
  <si>
    <t>Káld</t>
  </si>
  <si>
    <t>Vashosszúfalu</t>
  </si>
  <si>
    <t>Bögöte</t>
  </si>
  <si>
    <t>Hosszúpereszteg</t>
  </si>
  <si>
    <t>Sótony</t>
  </si>
  <si>
    <t>Nyőgér</t>
  </si>
  <si>
    <t>Bejcgyertyános</t>
  </si>
  <si>
    <t>Egervölgy</t>
  </si>
  <si>
    <t>Szemenye</t>
  </si>
  <si>
    <t>Szombathely</t>
  </si>
  <si>
    <t>Gencsapáti</t>
  </si>
  <si>
    <t>Perenye</t>
  </si>
  <si>
    <t>Gyöngyösfalu</t>
  </si>
  <si>
    <t>Lukácsháza</t>
  </si>
  <si>
    <t>Kőszegszerdahely</t>
  </si>
  <si>
    <t>Velem</t>
  </si>
  <si>
    <t>Bozsok</t>
  </si>
  <si>
    <t>Kőszeg</t>
  </si>
  <si>
    <t>Horvátzsidány</t>
  </si>
  <si>
    <t>Peresznye</t>
  </si>
  <si>
    <t>Csepreg</t>
  </si>
  <si>
    <t>Tormásliget</t>
  </si>
  <si>
    <t>Bük</t>
  </si>
  <si>
    <t>Tömörd</t>
  </si>
  <si>
    <t>Kőszegpaty</t>
  </si>
  <si>
    <t>Vassurány</t>
  </si>
  <si>
    <t>Salköveskút</t>
  </si>
  <si>
    <t>Söpte</t>
  </si>
  <si>
    <t>Vasasszonyfa</t>
  </si>
  <si>
    <t>Meszlen</t>
  </si>
  <si>
    <t>Acsád</t>
  </si>
  <si>
    <t>Vasszilvágy</t>
  </si>
  <si>
    <t>Vát</t>
  </si>
  <si>
    <t>Nemesbőd</t>
  </si>
  <si>
    <t>Vép</t>
  </si>
  <si>
    <t>Bozzai</t>
  </si>
  <si>
    <t>Pecöl</t>
  </si>
  <si>
    <t>Ikervár</t>
  </si>
  <si>
    <t>Meggyeskovácsi</t>
  </si>
  <si>
    <t>Táplánszentkereszt</t>
  </si>
  <si>
    <t>Tanakajd</t>
  </si>
  <si>
    <t>Vasszécseny</t>
  </si>
  <si>
    <t>Csempeszkopács</t>
  </si>
  <si>
    <t>Rum</t>
  </si>
  <si>
    <t>Balogunyom</t>
  </si>
  <si>
    <t>Kisunyom</t>
  </si>
  <si>
    <t>Sorokpolány</t>
  </si>
  <si>
    <t>Sorkifalud</t>
  </si>
  <si>
    <t>Nemeskolta</t>
  </si>
  <si>
    <t>Püspökmolnári</t>
  </si>
  <si>
    <t>Rábahídvég</t>
  </si>
  <si>
    <t>Egyházashollós</t>
  </si>
  <si>
    <t>Nemesrempehollós</t>
  </si>
  <si>
    <t>Egyházasrádóc</t>
  </si>
  <si>
    <t>Rádóckölked</t>
  </si>
  <si>
    <t>Sé</t>
  </si>
  <si>
    <t>Torony</t>
  </si>
  <si>
    <t>Bucsu</t>
  </si>
  <si>
    <t>Narda</t>
  </si>
  <si>
    <t>Felsőcsatár</t>
  </si>
  <si>
    <t>Vaskeresztes</t>
  </si>
  <si>
    <t>Pornóapáti</t>
  </si>
  <si>
    <t>Nárai</t>
  </si>
  <si>
    <t>Ják</t>
  </si>
  <si>
    <t>Szentpéterfa</t>
  </si>
  <si>
    <t>Vasvár</t>
  </si>
  <si>
    <t>Andrásfa</t>
  </si>
  <si>
    <t>Telekes</t>
  </si>
  <si>
    <t>Gersekarát</t>
  </si>
  <si>
    <t>Halastó</t>
  </si>
  <si>
    <t>Győrvár</t>
  </si>
  <si>
    <t>Pácsony</t>
  </si>
  <si>
    <t>Olaszfa</t>
  </si>
  <si>
    <t>Oszkó</t>
  </si>
  <si>
    <t>Petőmihályfa</t>
  </si>
  <si>
    <t>Bérbaltavár</t>
  </si>
  <si>
    <t>Nagytilaj</t>
  </si>
  <si>
    <t>Csehi</t>
  </si>
  <si>
    <t>Csehimindszent</t>
  </si>
  <si>
    <t>Mikosszéplak</t>
  </si>
  <si>
    <t>Csipkerek</t>
  </si>
  <si>
    <t>Kám</t>
  </si>
  <si>
    <t>Alsóújlak</t>
  </si>
  <si>
    <t>Körmend</t>
  </si>
  <si>
    <t>Magyarnádalja</t>
  </si>
  <si>
    <t>Molnaszecsőd</t>
  </si>
  <si>
    <t>Döröske</t>
  </si>
  <si>
    <t>Döbörhegy</t>
  </si>
  <si>
    <t>Nádasd</t>
  </si>
  <si>
    <t>Halogy</t>
  </si>
  <si>
    <t>Felsőmarác</t>
  </si>
  <si>
    <t>Csákánydoroszló</t>
  </si>
  <si>
    <t>Vasalja</t>
  </si>
  <si>
    <t>Pinkamindszent</t>
  </si>
  <si>
    <t>Kemestaródfa</t>
  </si>
  <si>
    <t>Ivánc</t>
  </si>
  <si>
    <t>Viszák</t>
  </si>
  <si>
    <t>Őrimagyarósd</t>
  </si>
  <si>
    <t>Hegyhátszentjakab</t>
  </si>
  <si>
    <t>Szőce</t>
  </si>
  <si>
    <t>Kisrákos</t>
  </si>
  <si>
    <t>Pankasz</t>
  </si>
  <si>
    <t>Nagyrákos</t>
  </si>
  <si>
    <t>Őriszentpéter</t>
  </si>
  <si>
    <t>Szalafő</t>
  </si>
  <si>
    <t>Kondorfa</t>
  </si>
  <si>
    <t>Bajánsenye</t>
  </si>
  <si>
    <t>Kercaszomor</t>
  </si>
  <si>
    <t>Magyarszombatfa</t>
  </si>
  <si>
    <t>Rátót</t>
  </si>
  <si>
    <t>Gasztony</t>
  </si>
  <si>
    <t>Nemesmedves</t>
  </si>
  <si>
    <t>Rönök</t>
  </si>
  <si>
    <t>Szentgotthárd</t>
  </si>
  <si>
    <t>Rábagyarmat</t>
  </si>
  <si>
    <t>Magyarlak</t>
  </si>
  <si>
    <t>Apátistvánfalva</t>
  </si>
  <si>
    <t>Szakonyfalu</t>
  </si>
  <si>
    <t>Felsőszölnök</t>
  </si>
  <si>
    <t>Végleges díjtételek</t>
  </si>
  <si>
    <t>Épület</t>
  </si>
  <si>
    <t>Objektum</t>
  </si>
  <si>
    <t>Módozat</t>
  </si>
  <si>
    <t>Médium</t>
  </si>
  <si>
    <t>Prémium</t>
  </si>
  <si>
    <t>Mellék- épület</t>
  </si>
  <si>
    <t>Baleset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</si>
</sst>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&quot;Ft&quot;_-;\-* #,##0\ &quot;Ft&quot;_-;_-* &quot;-&quot;??\ &quot;Ft&quot;_-;_-@_-"/>
    <numFmt numFmtId="166" formatCode="000&quot; - &quot;0000"/>
    <numFmt numFmtId="167" formatCode="000&quot;-&quot;0000"/>
    <numFmt numFmtId="168" formatCode="0&quot; m2&quot;"/>
    <numFmt numFmtId="169" formatCode="00000000&quot;-&quot;00000000&quot;-&quot;00000000"/>
    <numFmt numFmtId="170" formatCode="000000&quot;-&quot;0&quot;-&quot;00"/>
    <numFmt numFmtId="171" formatCode="###&quot; &quot;###&quot; &quot;###&quot; Ft&quot;"/>
    <numFmt numFmtId="172" formatCode="00000000&quot;-&quot;0&quot;-&quot;00"/>
    <numFmt numFmtId="173" formatCode="_-* #,##0\ [$Ft-40E]_-;\-* #,##0\ [$Ft-40E]_-;_-* &quot;-&quot;??\ [$Ft-40E]_-;_-@_-"/>
    <numFmt numFmtId="174" formatCode="0.00000"/>
    <numFmt numFmtId="175" formatCode="0.0000%"/>
  </numFmts>
  <fonts count="6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Segoe UI"/>
      <family val="2"/>
      <charset val="238"/>
    </font>
    <font>
      <sz val="10"/>
      <name val="Arial"/>
      <family val="2"/>
      <charset val="238"/>
    </font>
    <font>
      <sz val="7"/>
      <color theme="1"/>
      <name val="Segoe UI"/>
      <family val="2"/>
      <charset val="238"/>
    </font>
    <font>
      <sz val="8"/>
      <name val="Segoe UI"/>
      <family val="2"/>
      <charset val="238"/>
    </font>
    <font>
      <u/>
      <sz val="8"/>
      <color theme="10"/>
      <name val="Segoe UI"/>
      <family val="2"/>
      <charset val="238"/>
    </font>
    <font>
      <sz val="8"/>
      <color theme="1"/>
      <name val="Segoe UI"/>
      <family val="2"/>
      <charset val="238"/>
    </font>
    <font>
      <sz val="8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7F7F7F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3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i/>
      <sz val="5"/>
      <color theme="1" tint="0.34998626667073579"/>
      <name val="Arial"/>
      <family val="2"/>
      <charset val="238"/>
    </font>
    <font>
      <i/>
      <sz val="8"/>
      <color theme="1" tint="0.34998626667073579"/>
      <name val="Arial"/>
      <family val="2"/>
      <charset val="238"/>
    </font>
    <font>
      <sz val="7"/>
      <color theme="0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u/>
      <sz val="7.5"/>
      <color theme="4"/>
      <name val="Arial Narrow"/>
      <family val="2"/>
      <charset val="238"/>
    </font>
    <font>
      <sz val="7.5"/>
      <color theme="1"/>
      <name val="Wingdings"/>
      <charset val="2"/>
    </font>
    <font>
      <b/>
      <i/>
      <sz val="7.5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sz val="10"/>
      <name val="Arial CE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7.5"/>
      <color rgb="FF7F7F7F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7.5"/>
      <name val="Arial"/>
      <family val="2"/>
      <charset val="238"/>
    </font>
    <font>
      <sz val="7.5"/>
      <color theme="0"/>
      <name val="Arial"/>
      <family val="2"/>
      <charset val="238"/>
    </font>
    <font>
      <b/>
      <sz val="11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6"/>
      <color theme="1"/>
      <name val="Wingdings"/>
      <charset val="2"/>
    </font>
    <font>
      <b/>
      <sz val="11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 tint="-0.24994659260841701"/>
      </left>
      <right style="dashed">
        <color theme="3" tint="-0.24994659260841701"/>
      </right>
      <top style="dashed">
        <color theme="3" tint="-0.24994659260841701"/>
      </top>
      <bottom style="dashed">
        <color theme="3" tint="-0.24994659260841701"/>
      </bottom>
      <diagonal/>
    </border>
    <border>
      <left style="dashed">
        <color theme="3" tint="-0.24994659260841701"/>
      </left>
      <right/>
      <top style="dashed">
        <color theme="3" tint="-0.24994659260841701"/>
      </top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dashed">
        <color theme="3" tint="-0.24994659260841701"/>
      </bottom>
      <diagonal/>
    </border>
    <border>
      <left/>
      <right style="dashed">
        <color theme="3" tint="-0.24994659260841701"/>
      </right>
      <top style="dashed">
        <color theme="3" tint="-0.24994659260841701"/>
      </top>
      <bottom style="dashed">
        <color theme="3" tint="-0.24994659260841701"/>
      </bottom>
      <diagonal/>
    </border>
    <border>
      <left style="dashed">
        <color theme="3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3" tint="-0.2499465926084170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16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3" fillId="0" borderId="0"/>
    <xf numFmtId="9" fontId="27" fillId="0" borderId="0" applyFont="0" applyFill="0" applyBorder="0" applyAlignment="0" applyProtection="0"/>
    <xf numFmtId="0" fontId="27" fillId="0" borderId="0"/>
  </cellStyleXfs>
  <cellXfs count="349">
    <xf numFmtId="0" fontId="0" fillId="0" borderId="0" xfId="0"/>
    <xf numFmtId="0" fontId="4" fillId="0" borderId="0" xfId="0" applyFont="1"/>
    <xf numFmtId="0" fontId="7" fillId="0" borderId="0" xfId="0" applyFont="1"/>
    <xf numFmtId="0" fontId="7" fillId="2" borderId="2" xfId="0" quotePrefix="1" applyFont="1" applyFill="1" applyBorder="1" applyAlignment="1"/>
    <xf numFmtId="0" fontId="5" fillId="0" borderId="0" xfId="0" applyFont="1" applyFill="1"/>
    <xf numFmtId="0" fontId="7" fillId="0" borderId="0" xfId="0" applyFont="1" applyFill="1"/>
    <xf numFmtId="0" fontId="7" fillId="0" borderId="2" xfId="0" quotePrefix="1" applyFont="1" applyFill="1" applyBorder="1" applyAlignment="1"/>
    <xf numFmtId="0" fontId="0" fillId="0" borderId="0" xfId="0" applyBorder="1"/>
    <xf numFmtId="14" fontId="7" fillId="0" borderId="0" xfId="0" applyNumberFormat="1" applyFont="1" applyFill="1"/>
    <xf numFmtId="0" fontId="2" fillId="0" borderId="0" xfId="0" applyFont="1" applyFill="1"/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9" fillId="0" borderId="0" xfId="3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5" fontId="8" fillId="0" borderId="0" xfId="4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165" fontId="8" fillId="0" borderId="0" xfId="4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4" xfId="0" quotePrefix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3" borderId="4" xfId="0" quotePrefix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8" fillId="0" borderId="9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8" fillId="0" borderId="11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3" xfId="0" applyFont="1" applyBorder="1" applyProtection="1">
      <protection hidden="1"/>
    </xf>
    <xf numFmtId="0" fontId="32" fillId="0" borderId="12" xfId="0" applyFont="1" applyBorder="1" applyAlignment="1" applyProtection="1">
      <alignment horizontal="left" vertical="top"/>
      <protection hidden="1"/>
    </xf>
    <xf numFmtId="0" fontId="32" fillId="0" borderId="0" xfId="0" applyFont="1" applyBorder="1" applyAlignment="1" applyProtection="1">
      <alignment horizontal="left" vertical="top"/>
      <protection hidden="1"/>
    </xf>
    <xf numFmtId="0" fontId="32" fillId="0" borderId="13" xfId="0" applyFont="1" applyBorder="1" applyAlignment="1" applyProtection="1">
      <alignment horizontal="left" vertical="top"/>
      <protection hidden="1"/>
    </xf>
    <xf numFmtId="14" fontId="8" fillId="0" borderId="12" xfId="0" applyNumberFormat="1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8" fillId="0" borderId="15" xfId="0" applyFont="1" applyBorder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locked="0"/>
    </xf>
    <xf numFmtId="0" fontId="38" fillId="0" borderId="0" xfId="3" applyFont="1" applyBorder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23" fillId="0" borderId="0" xfId="5" applyFont="1" applyFill="1" applyAlignment="1">
      <alignment horizontal="left" vertical="center" wrapText="1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6"/>
    <xf numFmtId="0" fontId="0" fillId="0" borderId="0" xfId="6" applyFont="1"/>
    <xf numFmtId="9" fontId="0" fillId="0" borderId="0" xfId="0" applyNumberFormat="1" applyBorder="1" applyAlignment="1">
      <alignment horizontal="center"/>
    </xf>
    <xf numFmtId="0" fontId="40" fillId="6" borderId="21" xfId="0" applyFont="1" applyFill="1" applyBorder="1" applyAlignment="1">
      <alignment horizontal="right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right"/>
    </xf>
    <xf numFmtId="9" fontId="0" fillId="6" borderId="18" xfId="0" applyNumberFormat="1" applyFill="1" applyBorder="1" applyAlignment="1">
      <alignment horizontal="center"/>
    </xf>
    <xf numFmtId="0" fontId="0" fillId="6" borderId="23" xfId="0" applyFill="1" applyBorder="1" applyAlignment="1">
      <alignment horizontal="right"/>
    </xf>
    <xf numFmtId="9" fontId="0" fillId="6" borderId="24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0" fillId="7" borderId="21" xfId="0" applyFont="1" applyFill="1" applyBorder="1" applyAlignment="1">
      <alignment horizontal="right"/>
    </xf>
    <xf numFmtId="9" fontId="0" fillId="7" borderId="22" xfId="0" applyNumberFormat="1" applyFill="1" applyBorder="1" applyAlignment="1">
      <alignment horizontal="center"/>
    </xf>
    <xf numFmtId="0" fontId="0" fillId="7" borderId="17" xfId="0" applyFill="1" applyBorder="1" applyAlignment="1">
      <alignment horizontal="right"/>
    </xf>
    <xf numFmtId="9" fontId="0" fillId="7" borderId="18" xfId="0" applyNumberFormat="1" applyFill="1" applyBorder="1" applyAlignment="1">
      <alignment horizontal="center"/>
    </xf>
    <xf numFmtId="0" fontId="0" fillId="7" borderId="23" xfId="0" applyFill="1" applyBorder="1" applyAlignment="1">
      <alignment horizontal="right"/>
    </xf>
    <xf numFmtId="9" fontId="0" fillId="7" borderId="24" xfId="0" applyNumberFormat="1" applyFill="1" applyBorder="1" applyAlignment="1">
      <alignment horizontal="center"/>
    </xf>
    <xf numFmtId="0" fontId="40" fillId="8" borderId="21" xfId="0" applyFont="1" applyFill="1" applyBorder="1" applyAlignment="1">
      <alignment horizontal="right"/>
    </xf>
    <xf numFmtId="0" fontId="0" fillId="8" borderId="22" xfId="0" applyFill="1" applyBorder="1" applyAlignment="1">
      <alignment horizontal="left"/>
    </xf>
    <xf numFmtId="0" fontId="0" fillId="8" borderId="17" xfId="0" applyFill="1" applyBorder="1" applyAlignment="1">
      <alignment horizontal="right"/>
    </xf>
    <xf numFmtId="9" fontId="0" fillId="8" borderId="18" xfId="0" applyNumberFormat="1" applyFill="1" applyBorder="1" applyAlignment="1">
      <alignment horizontal="center"/>
    </xf>
    <xf numFmtId="0" fontId="0" fillId="8" borderId="23" xfId="0" applyFill="1" applyBorder="1" applyAlignment="1">
      <alignment horizontal="right"/>
    </xf>
    <xf numFmtId="9" fontId="0" fillId="8" borderId="24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40" fillId="9" borderId="21" xfId="0" applyFont="1" applyFill="1" applyBorder="1" applyAlignment="1">
      <alignment horizontal="right"/>
    </xf>
    <xf numFmtId="9" fontId="0" fillId="9" borderId="22" xfId="0" applyNumberFormat="1" applyFill="1" applyBorder="1" applyAlignment="1">
      <alignment horizontal="center"/>
    </xf>
    <xf numFmtId="0" fontId="0" fillId="9" borderId="17" xfId="0" applyFill="1" applyBorder="1" applyAlignment="1">
      <alignment horizontal="right"/>
    </xf>
    <xf numFmtId="9" fontId="0" fillId="9" borderId="18" xfId="0" applyNumberFormat="1" applyFill="1" applyBorder="1" applyAlignment="1">
      <alignment horizontal="center"/>
    </xf>
    <xf numFmtId="0" fontId="39" fillId="0" borderId="0" xfId="0" applyFont="1" applyBorder="1"/>
    <xf numFmtId="0" fontId="0" fillId="9" borderId="23" xfId="0" applyFill="1" applyBorder="1" applyAlignment="1">
      <alignment horizontal="right"/>
    </xf>
    <xf numFmtId="0" fontId="40" fillId="10" borderId="25" xfId="0" applyFont="1" applyFill="1" applyBorder="1" applyAlignment="1">
      <alignment horizontal="right"/>
    </xf>
    <xf numFmtId="0" fontId="0" fillId="10" borderId="26" xfId="0" applyFill="1" applyBorder="1"/>
    <xf numFmtId="0" fontId="0" fillId="10" borderId="27" xfId="0" applyFill="1" applyBorder="1"/>
    <xf numFmtId="0" fontId="41" fillId="10" borderId="19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/>
    </xf>
    <xf numFmtId="0" fontId="41" fillId="10" borderId="20" xfId="0" applyFont="1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41" fillId="10" borderId="28" xfId="0" applyFont="1" applyFill="1" applyBorder="1" applyAlignment="1">
      <alignment horizontal="center"/>
    </xf>
    <xf numFmtId="0" fontId="41" fillId="10" borderId="29" xfId="0" applyFont="1" applyFill="1" applyBorder="1" applyAlignment="1">
      <alignment horizontal="center"/>
    </xf>
    <xf numFmtId="0" fontId="41" fillId="10" borderId="30" xfId="0" applyFont="1" applyFill="1" applyBorder="1" applyAlignment="1">
      <alignment horizontal="center"/>
    </xf>
    <xf numFmtId="0" fontId="27" fillId="0" borderId="25" xfId="6" applyBorder="1"/>
    <xf numFmtId="0" fontId="40" fillId="0" borderId="26" xfId="0" applyFont="1" applyBorder="1" applyAlignment="1">
      <alignment horizontal="right"/>
    </xf>
    <xf numFmtId="0" fontId="0" fillId="0" borderId="26" xfId="0" applyBorder="1"/>
    <xf numFmtId="0" fontId="27" fillId="0" borderId="26" xfId="6" applyBorder="1"/>
    <xf numFmtId="0" fontId="27" fillId="0" borderId="27" xfId="6" applyBorder="1"/>
    <xf numFmtId="0" fontId="27" fillId="0" borderId="17" xfId="6" applyBorder="1"/>
    <xf numFmtId="0" fontId="40" fillId="0" borderId="0" xfId="0" applyFont="1" applyBorder="1" applyAlignment="1">
      <alignment horizontal="right"/>
    </xf>
    <xf numFmtId="0" fontId="27" fillId="0" borderId="0" xfId="6" applyBorder="1"/>
    <xf numFmtId="0" fontId="27" fillId="0" borderId="18" xfId="6" applyBorder="1"/>
    <xf numFmtId="0" fontId="27" fillId="0" borderId="23" xfId="6" applyBorder="1"/>
    <xf numFmtId="0" fontId="40" fillId="0" borderId="31" xfId="0" applyFont="1" applyBorder="1" applyAlignment="1">
      <alignment horizontal="right"/>
    </xf>
    <xf numFmtId="0" fontId="0" fillId="0" borderId="31" xfId="0" applyBorder="1"/>
    <xf numFmtId="0" fontId="27" fillId="0" borderId="31" xfId="6" applyBorder="1"/>
    <xf numFmtId="0" fontId="27" fillId="0" borderId="24" xfId="6" applyBorder="1"/>
    <xf numFmtId="0" fontId="27" fillId="11" borderId="32" xfId="6" applyFill="1" applyBorder="1"/>
    <xf numFmtId="0" fontId="45" fillId="0" borderId="0" xfId="6" applyFont="1" applyAlignment="1">
      <alignment horizontal="center"/>
    </xf>
    <xf numFmtId="0" fontId="40" fillId="0" borderId="25" xfId="0" applyFont="1" applyBorder="1" applyAlignment="1">
      <alignment horizontal="right"/>
    </xf>
    <xf numFmtId="173" fontId="27" fillId="0" borderId="27" xfId="6" applyNumberFormat="1" applyBorder="1"/>
    <xf numFmtId="0" fontId="40" fillId="0" borderId="17" xfId="0" applyFont="1" applyBorder="1" applyAlignment="1">
      <alignment horizontal="right"/>
    </xf>
    <xf numFmtId="173" fontId="27" fillId="0" borderId="18" xfId="6" applyNumberFormat="1" applyBorder="1"/>
    <xf numFmtId="0" fontId="40" fillId="0" borderId="23" xfId="0" applyFont="1" applyBorder="1" applyAlignment="1">
      <alignment horizontal="right"/>
    </xf>
    <xf numFmtId="173" fontId="27" fillId="0" borderId="24" xfId="6" applyNumberFormat="1" applyBorder="1"/>
    <xf numFmtId="14" fontId="27" fillId="0" borderId="0" xfId="6" applyNumberFormat="1"/>
    <xf numFmtId="0" fontId="27" fillId="0" borderId="0" xfId="6" applyNumberFormat="1"/>
    <xf numFmtId="0" fontId="0" fillId="0" borderId="0" xfId="0" applyNumberFormat="1" applyBorder="1"/>
    <xf numFmtId="9" fontId="0" fillId="0" borderId="0" xfId="10" applyFont="1" applyBorder="1"/>
    <xf numFmtId="9" fontId="27" fillId="0" borderId="0" xfId="6" applyNumberFormat="1"/>
    <xf numFmtId="9" fontId="27" fillId="0" borderId="0" xfId="10"/>
    <xf numFmtId="0" fontId="40" fillId="0" borderId="25" xfId="6" applyFont="1" applyBorder="1" applyAlignment="1">
      <alignment horizontal="right"/>
    </xf>
    <xf numFmtId="0" fontId="40" fillId="0" borderId="17" xfId="6" applyFont="1" applyBorder="1" applyAlignment="1">
      <alignment horizontal="right"/>
    </xf>
    <xf numFmtId="0" fontId="40" fillId="0" borderId="23" xfId="6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165" fontId="27" fillId="0" borderId="27" xfId="4" applyNumberFormat="1" applyBorder="1"/>
    <xf numFmtId="165" fontId="27" fillId="0" borderId="18" xfId="4" applyNumberFormat="1" applyBorder="1"/>
    <xf numFmtId="165" fontId="27" fillId="0" borderId="24" xfId="4" applyNumberFormat="1" applyBorder="1"/>
    <xf numFmtId="0" fontId="0" fillId="9" borderId="25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0" fontId="0" fillId="9" borderId="27" xfId="0" applyFill="1" applyBorder="1" applyAlignment="1">
      <alignment horizontal="right"/>
    </xf>
    <xf numFmtId="9" fontId="0" fillId="9" borderId="31" xfId="0" applyNumberFormat="1" applyFill="1" applyBorder="1" applyAlignment="1">
      <alignment horizontal="center"/>
    </xf>
    <xf numFmtId="9" fontId="0" fillId="9" borderId="26" xfId="0" applyNumberFormat="1" applyFill="1" applyBorder="1" applyAlignment="1">
      <alignment horizontal="left"/>
    </xf>
    <xf numFmtId="9" fontId="27" fillId="0" borderId="17" xfId="6" applyNumberFormat="1" applyBorder="1"/>
    <xf numFmtId="0" fontId="0" fillId="0" borderId="18" xfId="6" applyFont="1" applyBorder="1"/>
    <xf numFmtId="9" fontId="27" fillId="0" borderId="17" xfId="10" applyBorder="1"/>
    <xf numFmtId="9" fontId="27" fillId="0" borderId="23" xfId="10" applyBorder="1"/>
    <xf numFmtId="0" fontId="0" fillId="0" borderId="24" xfId="6" applyFont="1" applyBorder="1"/>
    <xf numFmtId="0" fontId="40" fillId="0" borderId="0" xfId="6" applyFont="1" applyAlignment="1">
      <alignment horizontal="right"/>
    </xf>
    <xf numFmtId="0" fontId="40" fillId="0" borderId="0" xfId="6" applyFont="1"/>
    <xf numFmtId="0" fontId="27" fillId="0" borderId="33" xfId="6" applyBorder="1"/>
    <xf numFmtId="0" fontId="27" fillId="5" borderId="0" xfId="6" applyFill="1"/>
    <xf numFmtId="0" fontId="46" fillId="0" borderId="23" xfId="6" applyFont="1" applyBorder="1" applyAlignment="1">
      <alignment horizontal="right"/>
    </xf>
    <xf numFmtId="173" fontId="46" fillId="0" borderId="24" xfId="6" applyNumberFormat="1" applyFont="1" applyBorder="1"/>
    <xf numFmtId="0" fontId="13" fillId="0" borderId="0" xfId="0" applyNumberFormat="1" applyFont="1" applyAlignment="1">
      <alignment vertical="center"/>
    </xf>
    <xf numFmtId="0" fontId="4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1" fontId="8" fillId="0" borderId="0" xfId="5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3" applyFont="1" applyBorder="1" applyAlignment="1">
      <alignment horizontal="left" vertical="center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32" fillId="0" borderId="0" xfId="0" quotePrefix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9" fontId="32" fillId="0" borderId="0" xfId="10" applyFont="1" applyBorder="1" applyAlignment="1">
      <alignment vertical="center"/>
    </xf>
    <xf numFmtId="0" fontId="32" fillId="0" borderId="0" xfId="0" applyFont="1" applyFill="1" applyAlignment="1" applyProtection="1">
      <alignment vertical="top" wrapText="1"/>
      <protection locked="0"/>
    </xf>
    <xf numFmtId="0" fontId="54" fillId="0" borderId="0" xfId="0" applyFont="1" applyAlignment="1">
      <alignment vertical="center"/>
    </xf>
    <xf numFmtId="0" fontId="54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4" fontId="32" fillId="0" borderId="0" xfId="0" applyNumberFormat="1" applyFont="1" applyAlignment="1"/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4" fontId="32" fillId="0" borderId="12" xfId="0" applyNumberFormat="1" applyFont="1" applyBorder="1" applyAlignment="1">
      <alignment horizontal="left" indent="1"/>
    </xf>
    <xf numFmtId="14" fontId="32" fillId="0" borderId="0" xfId="0" applyNumberFormat="1" applyFont="1" applyBorder="1" applyAlignment="1">
      <alignment horizontal="left" indent="1"/>
    </xf>
    <xf numFmtId="0" fontId="0" fillId="0" borderId="0" xfId="0" quotePrefix="1"/>
    <xf numFmtId="0" fontId="28" fillId="0" borderId="0" xfId="0" applyFont="1" applyAlignment="1">
      <alignment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vertical="center"/>
    </xf>
    <xf numFmtId="0" fontId="0" fillId="4" borderId="0" xfId="0" applyFill="1"/>
    <xf numFmtId="49" fontId="0" fillId="0" borderId="0" xfId="0" applyNumberFormat="1"/>
    <xf numFmtId="0" fontId="0" fillId="12" borderId="0" xfId="0" applyFill="1"/>
    <xf numFmtId="0" fontId="59" fillId="12" borderId="0" xfId="0" applyFont="1" applyFill="1"/>
    <xf numFmtId="0" fontId="0" fillId="13" borderId="0" xfId="0" applyFill="1"/>
    <xf numFmtId="0" fontId="0" fillId="0" borderId="2" xfId="0" applyBorder="1"/>
    <xf numFmtId="174" fontId="0" fillId="0" borderId="2" xfId="0" applyNumberFormat="1" applyBorder="1"/>
    <xf numFmtId="0" fontId="27" fillId="0" borderId="0" xfId="11"/>
    <xf numFmtId="173" fontId="27" fillId="0" borderId="0" xfId="11" applyNumberFormat="1" applyAlignment="1">
      <alignment horizontal="center"/>
    </xf>
    <xf numFmtId="0" fontId="0" fillId="0" borderId="0" xfId="6" applyFont="1" applyAlignment="1">
      <alignment wrapText="1"/>
    </xf>
    <xf numFmtId="0" fontId="27" fillId="13" borderId="0" xfId="6" applyFill="1"/>
    <xf numFmtId="0" fontId="27" fillId="11" borderId="33" xfId="6" applyFill="1" applyBorder="1"/>
    <xf numFmtId="173" fontId="27" fillId="0" borderId="0" xfId="6" applyNumberFormat="1"/>
    <xf numFmtId="173" fontId="0" fillId="0" borderId="0" xfId="0" applyNumberFormat="1"/>
    <xf numFmtId="0" fontId="59" fillId="14" borderId="18" xfId="6" applyFont="1" applyFill="1" applyBorder="1"/>
    <xf numFmtId="175" fontId="59" fillId="14" borderId="17" xfId="10" applyNumberFormat="1" applyFont="1" applyFill="1" applyBorder="1"/>
    <xf numFmtId="0" fontId="8" fillId="0" borderId="0" xfId="0" applyFont="1" applyFill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Alignment="1">
      <alignment horizontal="left" vertical="center"/>
    </xf>
    <xf numFmtId="167" fontId="8" fillId="3" borderId="5" xfId="0" applyNumberFormat="1" applyFont="1" applyFill="1" applyBorder="1" applyAlignment="1" applyProtection="1">
      <alignment horizontal="left" vertical="center"/>
      <protection locked="0"/>
    </xf>
    <xf numFmtId="167" fontId="8" fillId="3" borderId="6" xfId="0" applyNumberFormat="1" applyFont="1" applyFill="1" applyBorder="1" applyAlignment="1" applyProtection="1">
      <alignment horizontal="left" vertical="center"/>
      <protection locked="0"/>
    </xf>
    <xf numFmtId="167" fontId="8" fillId="3" borderId="7" xfId="0" applyNumberFormat="1" applyFont="1" applyFill="1" applyBorder="1" applyAlignment="1" applyProtection="1">
      <alignment horizontal="left" vertical="center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NumberFormat="1" applyFont="1" applyAlignment="1">
      <alignment horizontal="center" vertical="center"/>
    </xf>
    <xf numFmtId="165" fontId="8" fillId="0" borderId="0" xfId="4" applyNumberFormat="1" applyFont="1" applyFill="1" applyBorder="1" applyAlignment="1" applyProtection="1">
      <alignment horizontal="center" vertical="center"/>
      <protection locked="0"/>
    </xf>
    <xf numFmtId="165" fontId="8" fillId="0" borderId="0" xfId="4" applyNumberFormat="1" applyFont="1" applyFill="1" applyBorder="1" applyAlignment="1" applyProtection="1">
      <alignment horizontal="center" vertical="center"/>
      <protection hidden="1"/>
    </xf>
    <xf numFmtId="172" fontId="8" fillId="0" borderId="0" xfId="0" applyNumberFormat="1" applyFont="1" applyFill="1" applyBorder="1" applyAlignment="1" applyProtection="1">
      <alignment horizontal="left" vertical="center"/>
      <protection locked="0"/>
    </xf>
    <xf numFmtId="165" fontId="8" fillId="2" borderId="0" xfId="4" applyNumberFormat="1" applyFont="1" applyFill="1" applyBorder="1" applyAlignment="1" applyProtection="1">
      <alignment horizontal="center" vertical="center"/>
      <protection locked="0"/>
    </xf>
    <xf numFmtId="167" fontId="8" fillId="0" borderId="8" xfId="0" applyNumberFormat="1" applyFont="1" applyFill="1" applyBorder="1" applyAlignment="1" applyProtection="1">
      <alignment horizontal="left" vertical="center"/>
      <protection locked="0"/>
    </xf>
    <xf numFmtId="167" fontId="8" fillId="0" borderId="0" xfId="0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4" fontId="8" fillId="0" borderId="16" xfId="0" applyNumberFormat="1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171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/>
    </xf>
    <xf numFmtId="166" fontId="7" fillId="0" borderId="2" xfId="0" applyNumberFormat="1" applyFont="1" applyFill="1" applyBorder="1" applyAlignment="1">
      <alignment horizontal="left"/>
    </xf>
    <xf numFmtId="0" fontId="6" fillId="0" borderId="2" xfId="1" quotePrefix="1" applyFont="1" applyFill="1" applyBorder="1" applyAlignment="1">
      <alignment horizontal="left"/>
    </xf>
    <xf numFmtId="0" fontId="7" fillId="0" borderId="2" xfId="0" quotePrefix="1" applyFont="1" applyFill="1" applyBorder="1" applyAlignment="1">
      <alignment horizontal="left"/>
    </xf>
    <xf numFmtId="14" fontId="7" fillId="0" borderId="3" xfId="0" applyNumberFormat="1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166" fontId="7" fillId="2" borderId="2" xfId="0" applyNumberFormat="1" applyFont="1" applyFill="1" applyBorder="1" applyAlignment="1">
      <alignment horizontal="left"/>
    </xf>
    <xf numFmtId="0" fontId="6" fillId="2" borderId="2" xfId="1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14" fontId="7" fillId="2" borderId="3" xfId="0" applyNumberFormat="1" applyFont="1" applyFill="1" applyBorder="1" applyAlignment="1">
      <alignment horizontal="left"/>
    </xf>
    <xf numFmtId="14" fontId="8" fillId="0" borderId="0" xfId="0" applyNumberFormat="1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center"/>
      <protection hidden="1"/>
    </xf>
    <xf numFmtId="22" fontId="37" fillId="0" borderId="0" xfId="0" applyNumberFormat="1" applyFont="1" applyAlignment="1" applyProtection="1">
      <alignment horizontal="left"/>
      <protection hidden="1"/>
    </xf>
    <xf numFmtId="14" fontId="14" fillId="0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32" fillId="0" borderId="12" xfId="0" applyFont="1" applyBorder="1" applyAlignment="1" applyProtection="1">
      <alignment horizontal="left" vertical="top" wrapText="1" indent="1"/>
      <protection hidden="1"/>
    </xf>
    <xf numFmtId="0" fontId="32" fillId="0" borderId="0" xfId="0" applyFont="1" applyBorder="1" applyAlignment="1" applyProtection="1">
      <alignment horizontal="left" vertical="top" indent="1"/>
      <protection hidden="1"/>
    </xf>
    <xf numFmtId="0" fontId="32" fillId="0" borderId="13" xfId="0" applyFont="1" applyBorder="1" applyAlignment="1" applyProtection="1">
      <alignment horizontal="left" vertical="top" indent="1"/>
      <protection hidden="1"/>
    </xf>
    <xf numFmtId="0" fontId="32" fillId="0" borderId="12" xfId="0" applyFont="1" applyBorder="1" applyAlignment="1" applyProtection="1">
      <alignment horizontal="left" vertical="top" indent="1"/>
      <protection hidden="1"/>
    </xf>
    <xf numFmtId="0" fontId="14" fillId="0" borderId="0" xfId="0" applyFont="1" applyAlignment="1" applyProtection="1">
      <alignment horizontal="left"/>
      <protection hidden="1"/>
    </xf>
    <xf numFmtId="0" fontId="8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65" fontId="32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 vertical="center" wrapText="1"/>
    </xf>
    <xf numFmtId="0" fontId="15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left" vertical="center" wrapText="1"/>
    </xf>
    <xf numFmtId="14" fontId="32" fillId="0" borderId="0" xfId="0" applyNumberFormat="1" applyFont="1" applyFill="1" applyBorder="1" applyAlignment="1" applyProtection="1">
      <alignment horizontal="left" vertical="center"/>
    </xf>
    <xf numFmtId="14" fontId="32" fillId="0" borderId="0" xfId="0" applyNumberFormat="1" applyFont="1" applyFill="1" applyBorder="1" applyAlignment="1" applyProtection="1">
      <alignment horizontal="left" vertical="center"/>
      <protection locked="0"/>
    </xf>
    <xf numFmtId="167" fontId="32" fillId="0" borderId="0" xfId="0" applyNumberFormat="1" applyFont="1" applyFill="1" applyBorder="1" applyAlignment="1" applyProtection="1">
      <alignment horizontal="left" vertical="center"/>
      <protection locked="0"/>
    </xf>
    <xf numFmtId="170" fontId="32" fillId="0" borderId="0" xfId="0" applyNumberFormat="1" applyFont="1" applyFill="1" applyBorder="1" applyAlignment="1" applyProtection="1">
      <alignment horizontal="left" vertical="center"/>
      <protection locked="0"/>
    </xf>
    <xf numFmtId="169" fontId="32" fillId="0" borderId="0" xfId="0" applyNumberFormat="1" applyFont="1" applyFill="1" applyBorder="1" applyAlignment="1" applyProtection="1">
      <alignment horizontal="left" vertical="center"/>
      <protection locked="0"/>
    </xf>
    <xf numFmtId="14" fontId="32" fillId="0" borderId="0" xfId="0" applyNumberFormat="1" applyFont="1" applyAlignment="1">
      <alignment horizontal="left" vertical="center"/>
    </xf>
    <xf numFmtId="0" fontId="32" fillId="0" borderId="0" xfId="0" applyNumberFormat="1" applyFont="1" applyAlignment="1">
      <alignment horizontal="left" vertical="center"/>
    </xf>
    <xf numFmtId="168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32" fillId="0" borderId="0" xfId="4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/>
    </xf>
    <xf numFmtId="165" fontId="33" fillId="0" borderId="0" xfId="4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left"/>
    </xf>
    <xf numFmtId="0" fontId="33" fillId="0" borderId="10" xfId="0" applyFont="1" applyBorder="1" applyAlignment="1">
      <alignment horizontal="center" vertical="center"/>
    </xf>
    <xf numFmtId="14" fontId="32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0" fillId="9" borderId="31" xfId="0" applyFill="1" applyBorder="1" applyAlignment="1">
      <alignment horizontal="center" wrapText="1"/>
    </xf>
    <xf numFmtId="0" fontId="0" fillId="9" borderId="24" xfId="0" applyFill="1" applyBorder="1" applyAlignment="1">
      <alignment horizontal="center" wrapText="1"/>
    </xf>
    <xf numFmtId="0" fontId="40" fillId="0" borderId="25" xfId="6" applyFont="1" applyBorder="1" applyAlignment="1">
      <alignment horizontal="center"/>
    </xf>
    <xf numFmtId="0" fontId="40" fillId="0" borderId="27" xfId="6" applyFont="1" applyBorder="1" applyAlignment="1">
      <alignment horizontal="center"/>
    </xf>
  </cellXfs>
  <cellStyles count="12">
    <cellStyle name="Ezres" xfId="5" builtinId="3"/>
    <cellStyle name="Ezres 2" xfId="7" xr:uid="{00000000-0005-0000-0000-000001000000}"/>
    <cellStyle name="Hivatkozás" xfId="1" builtinId="8"/>
    <cellStyle name="Magyarázó szöveg" xfId="3" builtinId="53"/>
    <cellStyle name="Normál" xfId="0" builtinId="0"/>
    <cellStyle name="Normál 2" xfId="2" xr:uid="{00000000-0005-0000-0000-000005000000}"/>
    <cellStyle name="Normál 2 2" xfId="6" xr:uid="{00000000-0005-0000-0000-000006000000}"/>
    <cellStyle name="Normál 3" xfId="11" xr:uid="{CF58A63D-1A29-4D16-B21F-1733D85C36FA}"/>
    <cellStyle name="Pénznem" xfId="4" builtinId="4"/>
    <cellStyle name="Pénznem 2" xfId="8" xr:uid="{00000000-0005-0000-0000-000008000000}"/>
    <cellStyle name="Standard_RAD_KFZ_7KEPERNYO_SCHNITTSTELLE_v03" xfId="9" xr:uid="{00000000-0005-0000-0000-000009000000}"/>
    <cellStyle name="Százalék" xfId="10" builtinId="5"/>
  </cellStyles>
  <dxfs count="185"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solid"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D7E7F6"/>
      <color rgb="FFD7E5F5"/>
      <color rgb="FFED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97597</xdr:colOff>
      <xdr:row>12</xdr:row>
      <xdr:rowOff>128554</xdr:rowOff>
    </xdr:from>
    <xdr:to>
      <xdr:col>8</xdr:col>
      <xdr:colOff>98239</xdr:colOff>
      <xdr:row>37</xdr:row>
      <xdr:rowOff>7328</xdr:rowOff>
    </xdr:to>
    <xdr:cxnSp macro="">
      <xdr:nvCxnSpPr>
        <xdr:cNvPr id="7" name="Egyenes összekötő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211539" y="2172766"/>
          <a:ext cx="642" cy="374006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12423</xdr:colOff>
      <xdr:row>37</xdr:row>
      <xdr:rowOff>78685</xdr:rowOff>
    </xdr:from>
    <xdr:to>
      <xdr:col>16</xdr:col>
      <xdr:colOff>364433</xdr:colOff>
      <xdr:row>37</xdr:row>
      <xdr:rowOff>78792</xdr:rowOff>
    </xdr:to>
    <xdr:cxnSp macro="">
      <xdr:nvCxnSpPr>
        <xdr:cNvPr id="23" name="Egyenes összekötő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2423" y="7065065"/>
          <a:ext cx="5789543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12423</xdr:colOff>
      <xdr:row>45</xdr:row>
      <xdr:rowOff>74024</xdr:rowOff>
    </xdr:from>
    <xdr:to>
      <xdr:col>17</xdr:col>
      <xdr:colOff>979</xdr:colOff>
      <xdr:row>45</xdr:row>
      <xdr:rowOff>74131</xdr:rowOff>
    </xdr:to>
    <xdr:cxnSp macro="">
      <xdr:nvCxnSpPr>
        <xdr:cNvPr id="35" name="Egyenes összekötő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12423" y="7210447"/>
          <a:ext cx="6333671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80208</xdr:rowOff>
    </xdr:from>
    <xdr:to>
      <xdr:col>16</xdr:col>
      <xdr:colOff>304385</xdr:colOff>
      <xdr:row>50</xdr:row>
      <xdr:rowOff>80315</xdr:rowOff>
    </xdr:to>
    <xdr:cxnSp macro="">
      <xdr:nvCxnSpPr>
        <xdr:cNvPr id="37" name="Egyenes összekötő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0" y="7830550"/>
          <a:ext cx="6315161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7326</xdr:colOff>
      <xdr:row>0</xdr:row>
      <xdr:rowOff>0</xdr:rowOff>
    </xdr:from>
    <xdr:to>
      <xdr:col>2</xdr:col>
      <xdr:colOff>253326</xdr:colOff>
      <xdr:row>5</xdr:row>
      <xdr:rowOff>40846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" y="0"/>
          <a:ext cx="1008000" cy="10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</xdr:rowOff>
    </xdr:from>
    <xdr:to>
      <xdr:col>2</xdr:col>
      <xdr:colOff>246000</xdr:colOff>
      <xdr:row>7</xdr:row>
      <xdr:rowOff>33518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6"/>
          <a:ext cx="1008000" cy="100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97597</xdr:colOff>
      <xdr:row>11</xdr:row>
      <xdr:rowOff>147604</xdr:rowOff>
    </xdr:from>
    <xdr:to>
      <xdr:col>8</xdr:col>
      <xdr:colOff>98239</xdr:colOff>
      <xdr:row>38</xdr:row>
      <xdr:rowOff>26378</xdr:rowOff>
    </xdr:to>
    <xdr:cxnSp macro="">
      <xdr:nvCxnSpPr>
        <xdr:cNvPr id="2" name="Egyenes összekötő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440872" y="2119279"/>
          <a:ext cx="642" cy="4012624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12423</xdr:colOff>
      <xdr:row>45</xdr:row>
      <xdr:rowOff>81346</xdr:rowOff>
    </xdr:from>
    <xdr:to>
      <xdr:col>17</xdr:col>
      <xdr:colOff>979</xdr:colOff>
      <xdr:row>45</xdr:row>
      <xdr:rowOff>81453</xdr:rowOff>
    </xdr:to>
    <xdr:cxnSp macro="">
      <xdr:nvCxnSpPr>
        <xdr:cNvPr id="4" name="Egyenes összekötő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2423" y="6910038"/>
          <a:ext cx="6326344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7326</xdr:colOff>
      <xdr:row>0</xdr:row>
      <xdr:rowOff>0</xdr:rowOff>
    </xdr:from>
    <xdr:to>
      <xdr:col>2</xdr:col>
      <xdr:colOff>180975</xdr:colOff>
      <xdr:row>4</xdr:row>
      <xdr:rowOff>145621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" y="0"/>
          <a:ext cx="992799" cy="10028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24179</xdr:rowOff>
    </xdr:from>
    <xdr:to>
      <xdr:col>2</xdr:col>
      <xdr:colOff>173649</xdr:colOff>
      <xdr:row>66</xdr:row>
      <xdr:rowOff>169800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82529"/>
          <a:ext cx="992799" cy="1002871"/>
        </a:xfrm>
        <a:prstGeom prst="rect">
          <a:avLst/>
        </a:prstGeom>
      </xdr:spPr>
    </xdr:pic>
    <xdr:clientData/>
  </xdr:twoCellAnchor>
  <xdr:oneCellAnchor>
    <xdr:from>
      <xdr:col>44</xdr:col>
      <xdr:colOff>47625</xdr:colOff>
      <xdr:row>64</xdr:row>
      <xdr:rowOff>314325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81075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0</xdr:col>
      <xdr:colOff>0</xdr:colOff>
      <xdr:row>78</xdr:row>
      <xdr:rowOff>0</xdr:rowOff>
    </xdr:from>
    <xdr:to>
      <xdr:col>15</xdr:col>
      <xdr:colOff>252046</xdr:colOff>
      <xdr:row>97</xdr:row>
      <xdr:rowOff>0</xdr:rowOff>
    </xdr:to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0" y="12544425"/>
          <a:ext cx="6509971" cy="30194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hu-HU" sz="1150" b="1">
              <a:latin typeface="Arial" panose="020B0604020202020204" pitchFamily="34" charset="0"/>
              <a:cs typeface="Arial" panose="020B0604020202020204" pitchFamily="34" charset="0"/>
            </a:rPr>
            <a:t>FIGYELEMFELHÍVÁS!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Kártérítési limitek 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érvényesek bizonyos veszélynemekre és vagyoncsoportokra.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2. A lakásbiztosítás esetén a biztosítási összeget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minden esetben a Szerződő 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köteles meghatározni.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A Biztosító fedezetvállalása nem terjed ki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- a részben, vagy egészben nád, fazsindely, szalma tetőzetű épületekre/ melléképületekre és a bennük tárolt ingóságokra,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- a Biztosítási Feltételekben meghatározottak szerinti sérült szerkezetű épületre/melléképületre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- balesetbiztosítás esetében arra, aki a biztosítási esemény időpontjában nem töltötte be az 1. élet évét, vagy beöl­tötte a 70. életévét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- balesetbiztosítás esetében a hivatásszerű munkavégzés közben bekövetkező balesetekből eredő személyi sérüléses károkra.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3. A Biztosító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önrészesedést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 alkalmaz különösen, de nem kizárólagosan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vályog falazatú, faház, könnyűszerkezetes épületek 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egyes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vagyonkárainak térítésére a Biztosítási Feltételekben meghatározott mértékben.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4. Építés, felújítás alatt álló épület csak a Biztosítási Feltételekben meghatározott eseményekre biztosított.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5. A biztosítási szerződésből eredő igények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elévülési ideje egy év.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6. A Biztosító jelen Ajánlaton kifejezetten felhívja a figyelmet, hogy az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Ajánlat Biztosítóhoz történő beérkezését követő 15 napos</a:t>
          </a:r>
          <a:endParaRPr lang="hu-HU" sz="75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80000" lvl="1">
            <a:lnSpc>
              <a:spcPts val="1000"/>
            </a:lnSpc>
          </a:pP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kockázatelbírálási idő alatt az Ajánlatot a Biztosító visszautasíthatja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, a jelen kifejezett figyelemfelhívására és arra tekintettel, hogy az igényelt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biztosítási fedezet jellege vagy a kockázatviselés körülményei alapján nyilvánvaló, hogy az Ajánlat elfogadásához a kockázat egyedi elbírálása</a:t>
          </a:r>
        </a:p>
        <a:p>
          <a:pPr marL="180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szükséges.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7. A Biztosító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szolgáltatás nyújtásának feltétele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, hogy a szerződés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első díja maradéktalanul megfizetésre került.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8. A Biztosító az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árvíz kockázatot 15 napos várakozási idővel </a:t>
          </a: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vállalja.</a:t>
          </a:r>
        </a:p>
        <a:p>
          <a:pPr marL="72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9. A Polgári Törvénykönyvről szóló 2013. évi V. törvény („Ptk.”) rendelkezésétől eltérően a Biztosító a biztosítási eseménnyel kapcsolatban felmerült</a:t>
          </a:r>
        </a:p>
        <a:p>
          <a:pPr marL="180000" lvl="1">
            <a:lnSpc>
              <a:spcPts val="1000"/>
            </a:lnSpc>
          </a:pP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jogi képviselet költségeit és a kamatokat biztosítási összeg erejéig téríti meg.</a:t>
          </a:r>
        </a:p>
        <a:p>
          <a:pPr marL="36000" lvl="1">
            <a:lnSpc>
              <a:spcPts val="1000"/>
            </a:lnSpc>
          </a:pPr>
          <a:r>
            <a:rPr lang="hu-HU" sz="750">
              <a:latin typeface="Arial" panose="020B0604020202020204" pitchFamily="34" charset="0"/>
              <a:cs typeface="Arial" panose="020B0604020202020204" pitchFamily="34" charset="0"/>
            </a:rPr>
            <a:t>10. A Biztosító további mentesülésének eseteiről, kizárásokról, korlátozásokról és a jogszabályoktól való lényeges eltérésekről </a:t>
          </a: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a Biztosítási</a:t>
          </a:r>
          <a:endParaRPr lang="hu-HU" sz="75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80000" lvl="1">
            <a:lnSpc>
              <a:spcPts val="1000"/>
            </a:lnSpc>
          </a:pPr>
          <a:r>
            <a:rPr lang="hu-HU" sz="750" b="1">
              <a:latin typeface="Arial" panose="020B0604020202020204" pitchFamily="34" charset="0"/>
              <a:cs typeface="Arial" panose="020B0604020202020204" pitchFamily="34" charset="0"/>
            </a:rPr>
            <a:t>Feltételekben tájékozódhat.</a:t>
          </a:r>
        </a:p>
      </xdr:txBody>
    </xdr:sp>
    <xdr:clientData/>
  </xdr:twoCellAnchor>
  <xdr:twoCellAnchor>
    <xdr:from>
      <xdr:col>1</xdr:col>
      <xdr:colOff>0</xdr:colOff>
      <xdr:row>100</xdr:row>
      <xdr:rowOff>9525</xdr:rowOff>
    </xdr:from>
    <xdr:to>
      <xdr:col>13</xdr:col>
      <xdr:colOff>182008</xdr:colOff>
      <xdr:row>101</xdr:row>
      <xdr:rowOff>44452</xdr:rowOff>
    </xdr:to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409575" y="16583025"/>
          <a:ext cx="5211208" cy="23495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hu-HU" sz="750" i="1">
              <a:latin typeface="Arial" panose="020B0604020202020204" pitchFamily="34" charset="0"/>
              <a:cs typeface="Arial" panose="020B0604020202020204" pitchFamily="34" charset="0"/>
            </a:rPr>
            <a:t>A </a:t>
          </a:r>
          <a:r>
            <a:rPr lang="hu-HU" sz="750" i="1" u="sng">
              <a:latin typeface="Arial" panose="020B0604020202020204" pitchFamily="34" charset="0"/>
              <a:cs typeface="Arial" panose="020B0604020202020204" pitchFamily="34" charset="0"/>
            </a:rPr>
            <a:t>"NYILATKOZAT Elektronikus kommunikációra" </a:t>
          </a:r>
          <a:r>
            <a:rPr lang="hu-HU" sz="750" i="1">
              <a:latin typeface="Arial" panose="020B0604020202020204" pitchFamily="34" charset="0"/>
              <a:cs typeface="Arial" panose="020B0604020202020204" pitchFamily="34" charset="0"/>
            </a:rPr>
            <a:t>című dokumentumot megismertem, az abban foglaltakat elfogadom.</a:t>
          </a:r>
        </a:p>
      </xdr:txBody>
    </xdr:sp>
    <xdr:clientData/>
  </xdr:twoCellAnchor>
  <xdr:twoCellAnchor>
    <xdr:from>
      <xdr:col>1</xdr:col>
      <xdr:colOff>0</xdr:colOff>
      <xdr:row>102</xdr:row>
      <xdr:rowOff>0</xdr:rowOff>
    </xdr:from>
    <xdr:to>
      <xdr:col>13</xdr:col>
      <xdr:colOff>182008</xdr:colOff>
      <xdr:row>103</xdr:row>
      <xdr:rowOff>73027</xdr:rowOff>
    </xdr:to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409575" y="16878300"/>
          <a:ext cx="5211208" cy="22542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75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Kijelentem, hogy igényeim és szükségleteim felmérésére pontosan került sor.</a:t>
          </a:r>
          <a:endParaRPr lang="hu-HU" sz="7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0</xdr:colOff>
      <xdr:row>104</xdr:row>
      <xdr:rowOff>0</xdr:rowOff>
    </xdr:from>
    <xdr:ext cx="5724772" cy="534762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409575" y="17192625"/>
          <a:ext cx="5724772" cy="534762"/>
        </a:xfrm>
        <a:prstGeom prst="rect">
          <a:avLst/>
        </a:prstGeom>
        <a:solidFill>
          <a:schemeClr val="lt1">
            <a:alpha val="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just"/>
          <a:r>
            <a:rPr lang="hu-HU" sz="750" b="0" i="1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Kijelentem, hogy az UNIQA Biztosítóról és az általam választott biztosítási termékről a biztosítási szerződés megkötése előtt</a:t>
          </a:r>
        </a:p>
        <a:p>
          <a:pPr algn="just"/>
          <a:r>
            <a:rPr lang="hu-HU" sz="750" b="0" i="1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tájékoztatást kaptam, és a jelen biztosítási ajánlat aláírása előtt, kellő időben megkaptam és megismertem az ajánlatomhoz</a:t>
          </a:r>
        </a:p>
        <a:p>
          <a:pPr algn="just"/>
          <a:r>
            <a:rPr lang="hu-HU" sz="750" b="0" i="1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tartozó biztosítási szerződés részét képező </a:t>
          </a:r>
          <a:r>
            <a:rPr lang="hu-HU" sz="750" b="1" i="1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előzőekben hivatkozott (e-mail-ben kiküldött, vagy Ön által letöltött) "kötelező</a:t>
          </a:r>
        </a:p>
        <a:p>
          <a:pPr algn="just"/>
          <a:r>
            <a:rPr lang="hu-HU" sz="750" b="1" i="1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tájékoztatók"-at, </a:t>
          </a:r>
          <a:r>
            <a:rPr lang="hu-HU" sz="750" b="0" i="1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azokat elfogadom és ajánlatot teszek az UNIQA Biztosító Zrt-nek biztosítási szerződés megkötésére.</a:t>
          </a:r>
          <a:endParaRPr lang="hu-HU" sz="7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0</xdr:colOff>
      <xdr:row>107</xdr:row>
      <xdr:rowOff>142875</xdr:rowOff>
    </xdr:from>
    <xdr:to>
      <xdr:col>14</xdr:col>
      <xdr:colOff>295275</xdr:colOff>
      <xdr:row>111</xdr:row>
      <xdr:rowOff>104775</xdr:rowOff>
    </xdr:to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409575" y="17792700"/>
          <a:ext cx="57340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75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Megértettem, hogy a jelen biztosítási értékesítés során</a:t>
          </a:r>
        </a:p>
        <a:p>
          <a:endParaRPr lang="hu-HU" sz="750" b="0" i="1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260000" algn="l"/>
          <a:r>
            <a:rPr lang="hu-HU" sz="16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/>
            </a:rPr>
            <a:t></a:t>
          </a:r>
          <a:r>
            <a:rPr lang="hu-HU" sz="14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/>
            </a:rPr>
            <a:t> </a:t>
          </a:r>
          <a:r>
            <a:rPr lang="hu-HU" sz="75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/>
            </a:rPr>
            <a:t>tanácsadás történt	</a:t>
          </a:r>
          <a:r>
            <a:rPr lang="hu-HU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</a:t>
          </a:r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75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 történt anácsadás </a:t>
          </a:r>
          <a:endParaRPr lang="hu-HU" sz="75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111</xdr:row>
      <xdr:rowOff>76200</xdr:rowOff>
    </xdr:from>
    <xdr:to>
      <xdr:col>14</xdr:col>
      <xdr:colOff>259373</xdr:colOff>
      <xdr:row>119</xdr:row>
      <xdr:rowOff>0</xdr:rowOff>
    </xdr:to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09575" y="18335625"/>
          <a:ext cx="5698148" cy="8382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750" b="1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Kijelentem, hogy a jelen biztosítási szerződés megkötésére vonatkozóan megfelelő tanácsadásban részesültem, amely</a:t>
          </a:r>
        </a:p>
        <a:p>
          <a:r>
            <a:rPr lang="hu-HU" sz="750" b="1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során az igényeimnek és szükségleteimnek leginkább megfelelő termék kiválasztása történt meg. Kijelentem továbbá,</a:t>
          </a:r>
        </a:p>
        <a:p>
          <a:r>
            <a:rPr lang="hu-HU" sz="750" b="1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hogy a tanácsadás minősége és terjedelme vonatkozásában nincs kifogásom.</a:t>
          </a:r>
        </a:p>
        <a:p>
          <a:endParaRPr lang="hu-HU" sz="750" b="1" i="1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26000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/>
            </a:rPr>
            <a:t></a:t>
          </a:r>
          <a:r>
            <a:rPr lang="hu-HU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75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igen kijelentem</a:t>
          </a:r>
          <a:r>
            <a:rPr lang="hu-HU" sz="75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hu-HU" sz="1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/>
            </a:rPr>
            <a:t></a:t>
          </a:r>
          <a:r>
            <a:rPr lang="hu-HU" sz="75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75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nem, nem tudom kijelenteni</a:t>
          </a:r>
          <a:endParaRPr lang="hu-HU" sz="7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7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121</xdr:row>
      <xdr:rowOff>19050</xdr:rowOff>
    </xdr:from>
    <xdr:to>
      <xdr:col>2</xdr:col>
      <xdr:colOff>173649</xdr:colOff>
      <xdr:row>125</xdr:row>
      <xdr:rowOff>164671</xdr:rowOff>
    </xdr:to>
    <xdr:pic>
      <xdr:nvPicPr>
        <xdr:cNvPr id="23" name="Kép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345275"/>
          <a:ext cx="992799" cy="1002871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128</xdr:row>
      <xdr:rowOff>0</xdr:rowOff>
    </xdr:from>
    <xdr:to>
      <xdr:col>14</xdr:col>
      <xdr:colOff>161193</xdr:colOff>
      <xdr:row>139</xdr:row>
      <xdr:rowOff>65941</xdr:rowOff>
    </xdr:to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9050" y="20688300"/>
          <a:ext cx="5990493" cy="174234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75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Nyilatkozat</a:t>
          </a:r>
        </a:p>
        <a:p>
          <a:r>
            <a:rPr lang="hu-HU" sz="75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Elektronikus kommunikációra</a:t>
          </a:r>
        </a:p>
        <a:p>
          <a:endParaRPr lang="hu-HU" sz="75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Alulírott Szerződő kérem, hogy jelen nyilatkozatom megtételét követően az UNIQA Biztosító Zrt. (továbbiakban: a „Biztosító”) valamennyi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jelen szerződésemmel kapcsolatos nyilatkozatot, dokumentumot, szolgáltatással összefüggő lényeges információt, így akár biztosítási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titkokat is, elektronikus úton küldjön meg részemre az általam szerződéshez megadott mindenkori e-mail címre, vagy telefonszámra.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Tudomásul veszem, hogy kivételt képezhetnek az elektronikus kommunikáció alól a jogszabályban meghatározott esetek, vagy egyéb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fontos, például technikai, biztonsági okok, üzemzavar esete. Tudomásul veszem, hogy a megadott adatok valódiságáért felelősséggel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tartozok, azok megváltozását, megszűnését a Biztosítónak haladéktalanul köteles vagyok bejelenteni. Tudomásul veszem, hogy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ezen kötelezettség megszegéséből, késedelmes vagy hibás teljesítéséből, valamint a Biztosító ellenőrzési körén kívül felmerülő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hibákból, üzemzavarokból eredő károkért, a Biztosító nem vállal felelősséget. Tudomásul veszem, hogy jelen nyilatkozatom az UNIQA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Befektetéskezelő rendszerre nem vonatkozik. Tudomásul veszem, hogy jelen hozzájárulásomat a kötvényszám feltüntetésével az 1134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Budapest, Róbert Károly krt. 70-74. címre a Biztosítónak címzett postai küldeményben, vagy a jelen nyilatkozathoz tartozó mindenkori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 címről az info@uniqa.hu e-mail címre megküldött elektronikus levél formájában bármikor visszavonhatom. A nyilatkozatban</a:t>
          </a:r>
        </a:p>
        <a:p>
          <a:pPr algn="just"/>
          <a:r>
            <a:rPr lang="hu-HU" sz="75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foglaltakat tudomásul vettem és magamra nézve kötelezőnek tekintem:</a:t>
          </a:r>
          <a:endParaRPr lang="hu-HU" sz="7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S303"/>
  <sheetViews>
    <sheetView tabSelected="1" zoomScaleNormal="100" workbookViewId="0">
      <selection activeCell="M19" sqref="M19:N19"/>
    </sheetView>
  </sheetViews>
  <sheetFormatPr defaultColWidth="5.7109375" defaultRowHeight="14.25" x14ac:dyDescent="0.25"/>
  <cols>
    <col min="1" max="3" width="5.7109375" style="15" customWidth="1"/>
    <col min="4" max="4" width="6.7109375" style="15" customWidth="1"/>
    <col min="5" max="8" width="5.7109375" style="15" customWidth="1"/>
    <col min="9" max="9" width="2.7109375" style="15" customWidth="1"/>
    <col min="10" max="11" width="5.7109375" style="15" customWidth="1"/>
    <col min="12" max="12" width="8.5703125" style="15" customWidth="1"/>
    <col min="13" max="13" width="6.7109375" style="15" customWidth="1"/>
    <col min="14" max="16" width="5.7109375" style="15" customWidth="1"/>
    <col min="17" max="17" width="4.5703125" style="15" customWidth="1"/>
    <col min="18" max="18" width="1.42578125" style="18" customWidth="1"/>
    <col min="19" max="21" width="5.7109375" style="18" customWidth="1"/>
    <col min="22" max="28" width="5.7109375" style="11" customWidth="1"/>
    <col min="29" max="36" width="5.7109375" style="11"/>
    <col min="37" max="37" width="8.7109375" style="11" bestFit="1" customWidth="1"/>
    <col min="38" max="45" width="5.7109375" style="11"/>
    <col min="46" max="16384" width="5.7109375" style="15"/>
  </cols>
  <sheetData>
    <row r="1" spans="1:45" ht="12.75" customHeight="1" x14ac:dyDescent="0.25">
      <c r="Z1" s="16"/>
    </row>
    <row r="2" spans="1:45" ht="11.25" customHeight="1" x14ac:dyDescent="0.25"/>
    <row r="3" spans="1:45" ht="25.5" customHeight="1" x14ac:dyDescent="0.25">
      <c r="D3" s="17" t="s">
        <v>8</v>
      </c>
      <c r="S3" s="242"/>
      <c r="T3" s="242"/>
      <c r="U3" s="242"/>
      <c r="Z3" s="16"/>
    </row>
    <row r="4" spans="1:45" ht="14.25" customHeight="1" x14ac:dyDescent="0.25">
      <c r="D4" s="19" t="s">
        <v>28</v>
      </c>
      <c r="M4" s="20"/>
      <c r="Q4" s="20"/>
      <c r="S4" s="242"/>
      <c r="T4" s="242"/>
      <c r="U4" s="242"/>
      <c r="Z4" s="16"/>
    </row>
    <row r="5" spans="1:45" ht="12" customHeight="1" x14ac:dyDescent="0.25">
      <c r="J5" s="12"/>
      <c r="L5" s="44"/>
      <c r="M5" s="45"/>
      <c r="N5" s="60"/>
      <c r="P5" s="59"/>
    </row>
    <row r="6" spans="1:45" ht="12" customHeight="1" x14ac:dyDescent="0.25">
      <c r="N6" s="60"/>
      <c r="O6" s="60"/>
      <c r="P6" s="59"/>
    </row>
    <row r="7" spans="1:45" ht="12" customHeight="1" x14ac:dyDescent="0.25">
      <c r="A7" s="10" t="s">
        <v>39</v>
      </c>
      <c r="B7" s="21"/>
      <c r="C7" s="21"/>
      <c r="D7" s="267" t="str">
        <f ca="1">IF(L11="","","VIP"&amp;RIGHT(NOW()*100000,4)&amp;LEFT(L11,5))</f>
        <v/>
      </c>
      <c r="E7" s="267"/>
      <c r="F7" s="267"/>
      <c r="G7" s="22"/>
      <c r="H7" s="22"/>
      <c r="I7" s="22"/>
      <c r="J7" s="10" t="s">
        <v>26</v>
      </c>
      <c r="K7" s="12"/>
      <c r="P7" s="12"/>
      <c r="Q7" s="18"/>
      <c r="U7" s="11"/>
      <c r="AS7" s="15"/>
    </row>
    <row r="8" spans="1:45" ht="12" customHeight="1" x14ac:dyDescent="0.25">
      <c r="B8" s="12"/>
      <c r="D8" s="12"/>
      <c r="E8" s="276"/>
      <c r="F8" s="276"/>
      <c r="G8" s="276"/>
      <c r="H8" s="12"/>
      <c r="I8" s="12"/>
      <c r="J8" s="264"/>
      <c r="K8" s="265"/>
      <c r="L8" s="265"/>
      <c r="M8" s="265"/>
      <c r="N8" s="265"/>
      <c r="O8" s="265"/>
      <c r="P8" s="266"/>
      <c r="Q8" s="18"/>
      <c r="U8" s="11"/>
      <c r="AS8" s="15"/>
    </row>
    <row r="9" spans="1:45" ht="12" customHeight="1" x14ac:dyDescent="0.25">
      <c r="A9" s="10" t="s">
        <v>9</v>
      </c>
      <c r="B9" s="23"/>
      <c r="C9" s="23"/>
      <c r="D9" s="23"/>
      <c r="E9" s="23"/>
      <c r="F9" s="23"/>
      <c r="G9" s="12"/>
      <c r="H9" s="12"/>
      <c r="I9" s="12"/>
      <c r="J9" s="11" t="s">
        <v>12</v>
      </c>
      <c r="K9" s="12"/>
      <c r="L9" s="67"/>
      <c r="M9" s="268"/>
      <c r="N9" s="269"/>
      <c r="O9" s="270"/>
      <c r="P9" s="11"/>
      <c r="Q9" s="18"/>
      <c r="U9" s="11"/>
      <c r="AS9" s="15"/>
    </row>
    <row r="10" spans="1:45" ht="12" customHeight="1" x14ac:dyDescent="0.25">
      <c r="A10" s="23"/>
      <c r="B10" s="23"/>
      <c r="C10" s="23"/>
      <c r="D10" s="23"/>
      <c r="E10" s="23"/>
      <c r="F10" s="23"/>
      <c r="G10" s="12"/>
      <c r="H10" s="12"/>
      <c r="I10" s="12"/>
      <c r="J10" s="11" t="s">
        <v>4</v>
      </c>
      <c r="K10" s="12"/>
      <c r="L10" s="271"/>
      <c r="M10" s="272"/>
      <c r="N10" s="272"/>
      <c r="O10" s="273"/>
      <c r="P10" s="11"/>
      <c r="Q10" s="18"/>
      <c r="U10" s="11"/>
      <c r="AS10" s="15"/>
    </row>
    <row r="11" spans="1:45" ht="12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1" t="s">
        <v>7</v>
      </c>
      <c r="K11" s="12"/>
      <c r="L11" s="274"/>
      <c r="M11" s="272"/>
      <c r="N11" s="272"/>
      <c r="O11" s="273"/>
      <c r="P11" s="11"/>
      <c r="Q11" s="18"/>
      <c r="U11" s="51"/>
      <c r="AS11" s="15"/>
    </row>
    <row r="12" spans="1:45" ht="12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4"/>
      <c r="Q12" s="12"/>
      <c r="AB12" s="49"/>
    </row>
    <row r="13" spans="1:45" ht="12" customHeight="1" x14ac:dyDescent="0.25">
      <c r="A13" s="24" t="str">
        <f>IF(AND(J8&lt;&gt;"",L9&lt;&gt;"",M9&lt;&gt;"",L10&lt;&gt;"",L11&lt;&gt;""),"Szerződő adatai","")</f>
        <v/>
      </c>
      <c r="B13" s="12"/>
      <c r="C13" s="12"/>
      <c r="D13" s="12"/>
      <c r="E13" s="25"/>
      <c r="J13" s="26" t="str">
        <f ca="1">IF(AND(A15&lt;&gt;"",D16&lt;&gt;"",D18&lt;&gt;"",D19&lt;&gt;"",D20&lt;&gt;""),"Szerződés adatai","")</f>
        <v/>
      </c>
      <c r="K13" s="12"/>
      <c r="M13" s="12"/>
      <c r="N13" s="12"/>
      <c r="O13" s="12"/>
      <c r="P13" s="12"/>
      <c r="Q13" s="18"/>
      <c r="U13" s="11"/>
      <c r="AA13" s="49"/>
      <c r="AS13" s="15"/>
    </row>
    <row r="14" spans="1:45" ht="12" customHeight="1" x14ac:dyDescent="0.25">
      <c r="A14" s="263"/>
      <c r="B14" s="263"/>
      <c r="C14" s="263"/>
      <c r="D14" s="27"/>
      <c r="G14" s="28" t="str">
        <f>IF(OR(A13="",A14&lt;&gt;""),"","← Válaszd ki a szerződő típusát")</f>
        <v/>
      </c>
      <c r="H14" s="28"/>
      <c r="I14" s="28"/>
      <c r="J14" s="13" t="str">
        <f ca="1">IF(J13="","","Szerződés fajta")</f>
        <v/>
      </c>
      <c r="K14" s="12"/>
      <c r="M14" s="262"/>
      <c r="N14" s="262"/>
      <c r="O14" s="12"/>
      <c r="P14" s="12"/>
      <c r="Q14" s="18"/>
      <c r="U14" s="11"/>
      <c r="AA14" s="49"/>
      <c r="AS14" s="15"/>
    </row>
    <row r="15" spans="1:45" ht="12" customHeight="1" x14ac:dyDescent="0.25">
      <c r="A15" s="11" t="str">
        <f ca="1">IF(OR(A14="",$A$13=""),"",IF($A$14="Természetes személy",Paramétertábla!B5,OFFSET(Paramétertábla!B5,0,8,1,1)))</f>
        <v/>
      </c>
      <c r="D15" s="274"/>
      <c r="E15" s="272"/>
      <c r="F15" s="272"/>
      <c r="G15" s="272"/>
      <c r="H15" s="273"/>
      <c r="I15" s="46"/>
      <c r="J15" s="11" t="str">
        <f ca="1">IF(AND(J13&lt;&gt;"",M14="Átdolgozás"),"Előzmény kötvényszám","")</f>
        <v/>
      </c>
      <c r="K15" s="12"/>
      <c r="M15" s="263"/>
      <c r="N15" s="263"/>
      <c r="O15" s="13"/>
      <c r="P15" s="13"/>
      <c r="Q15" s="18"/>
      <c r="U15" s="11"/>
      <c r="AS15" s="15"/>
    </row>
    <row r="16" spans="1:45" ht="12" customHeight="1" x14ac:dyDescent="0.25">
      <c r="A16" s="11" t="str">
        <f ca="1">IF(OR(A14="",$A$13=""),"",IF($A$14="Természetes személy",Paramétertábla!B6,OFFSET(Paramétertábla!B6,0,8,1,1)))</f>
        <v/>
      </c>
      <c r="D16" s="274"/>
      <c r="E16" s="272"/>
      <c r="F16" s="272"/>
      <c r="G16" s="272"/>
      <c r="H16" s="273"/>
      <c r="I16" s="46"/>
      <c r="J16" s="244" t="str">
        <f ca="1">IF(J13="","","Kockázatviselés helye (irsz)")</f>
        <v/>
      </c>
      <c r="K16" s="12"/>
      <c r="M16" s="68"/>
      <c r="N16" s="275" t="str">
        <f>IFERROR(VLOOKUP(M16,IRSZ!A:F,3,FALSE),"")</f>
        <v/>
      </c>
      <c r="O16" s="275"/>
      <c r="P16" s="275"/>
      <c r="Q16" s="275"/>
      <c r="R16" s="29"/>
      <c r="U16" s="11"/>
      <c r="AB16" s="50"/>
      <c r="AS16" s="15"/>
    </row>
    <row r="17" spans="1:45" ht="12" customHeight="1" x14ac:dyDescent="0.25">
      <c r="A17" s="11" t="str">
        <f ca="1">IF(OR(A14="",$A$13=""),"",IF($A$14="Természetes személy",Paramétertábla!B7,OFFSET(Paramétertábla!B7,0,8,1,1)))</f>
        <v/>
      </c>
      <c r="D17" s="263"/>
      <c r="E17" s="263"/>
      <c r="F17" s="263"/>
      <c r="G17" s="288"/>
      <c r="H17" s="289"/>
      <c r="I17" s="46"/>
      <c r="M17" s="263"/>
      <c r="N17" s="263"/>
      <c r="O17" s="263"/>
      <c r="P17" s="263"/>
      <c r="Q17" s="263"/>
      <c r="U17" s="30"/>
      <c r="AS17" s="15"/>
    </row>
    <row r="18" spans="1:45" ht="12" customHeight="1" x14ac:dyDescent="0.25">
      <c r="A18" s="11" t="str">
        <f ca="1">IF(OR(A14="",$A$13=""),"",IF($A$14="Természetes személy",Paramétertábla!B8,OFFSET(Paramétertábla!B8,0,8,1,1)))</f>
        <v/>
      </c>
      <c r="C18" s="61" t="str">
        <f ca="1">IF(A18="Adószám","kötőjelek nélkül írd le!","")</f>
        <v/>
      </c>
      <c r="D18" s="279"/>
      <c r="E18" s="279"/>
      <c r="F18" s="279"/>
      <c r="G18" s="279"/>
      <c r="H18" s="279"/>
      <c r="I18" s="46"/>
      <c r="J18" s="13" t="str">
        <f ca="1">IF(J13="","","Kockázatviselés kezdet")</f>
        <v/>
      </c>
      <c r="K18" s="12"/>
      <c r="M18" s="262"/>
      <c r="N18" s="262"/>
      <c r="Q18" s="18"/>
      <c r="U18" s="30"/>
      <c r="AS18" s="15"/>
    </row>
    <row r="19" spans="1:45" ht="12" customHeight="1" x14ac:dyDescent="0.25">
      <c r="A19" s="11" t="str">
        <f ca="1">IF(OR(A14="",$A$13=""),"",IF($A$14="Természetes személy",Paramétertábla!B9,OFFSET(Paramétertábla!B9,0,8,1,1)))</f>
        <v/>
      </c>
      <c r="D19" s="68"/>
      <c r="E19" s="263"/>
      <c r="F19" s="263"/>
      <c r="G19" s="263"/>
      <c r="H19" s="263"/>
      <c r="I19" s="46"/>
      <c r="J19" s="13" t="str">
        <f ca="1">IF(J13="","","Díjfizetés gyakorisága")</f>
        <v/>
      </c>
      <c r="K19" s="12"/>
      <c r="M19" s="262"/>
      <c r="N19" s="262"/>
      <c r="O19" s="32"/>
      <c r="P19" s="33"/>
      <c r="Q19" s="43"/>
      <c r="R19" s="34"/>
      <c r="U19" s="35"/>
      <c r="V19" s="35"/>
      <c r="AK19" s="49"/>
      <c r="AS19" s="15"/>
    </row>
    <row r="20" spans="1:45" ht="12" customHeight="1" x14ac:dyDescent="0.25">
      <c r="A20" s="11" t="str">
        <f ca="1">IF(OR(A14="",$A$13=""),"",IF($A$14="Természetes személy",Paramétertábla!B10,OFFSET(Paramétertábla!B10,0,8,1,1)))</f>
        <v/>
      </c>
      <c r="D20" s="263"/>
      <c r="E20" s="263"/>
      <c r="F20" s="263"/>
      <c r="G20" s="263"/>
      <c r="H20" s="263"/>
      <c r="I20" s="46"/>
      <c r="J20" s="13" t="str">
        <f ca="1">IF(J13="","","Díjfizetés módja")</f>
        <v/>
      </c>
      <c r="K20" s="12"/>
      <c r="M20" s="263"/>
      <c r="N20" s="263"/>
      <c r="O20" s="263"/>
      <c r="P20" s="13"/>
      <c r="Q20" s="13"/>
      <c r="R20" s="34"/>
      <c r="U20" s="35"/>
      <c r="V20" s="35"/>
      <c r="AK20" s="49"/>
      <c r="AS20" s="15"/>
    </row>
    <row r="21" spans="1:45" ht="12" customHeight="1" x14ac:dyDescent="0.25">
      <c r="A21" s="11" t="str">
        <f ca="1">IF(OR(A14="",$A$13=""),"",IF($A$14="Természetes személy",Paramétertábla!B11,OFFSET(Paramétertábla!B11,0,8,1,1)))</f>
        <v/>
      </c>
      <c r="D21" s="221"/>
      <c r="E21" s="263"/>
      <c r="F21" s="263"/>
      <c r="G21" s="263"/>
      <c r="H21" s="263"/>
      <c r="I21" s="46"/>
      <c r="J21" s="29" t="str">
        <f ca="1">IF(J13="","","Számlaszám")</f>
        <v/>
      </c>
      <c r="K21" s="12"/>
      <c r="M21" s="284"/>
      <c r="N21" s="284"/>
      <c r="O21" s="284"/>
      <c r="P21" s="284"/>
      <c r="Q21" s="284"/>
      <c r="R21" s="34"/>
      <c r="U21" s="35"/>
      <c r="V21" s="35"/>
      <c r="AS21" s="15"/>
    </row>
    <row r="22" spans="1:45" ht="12" customHeight="1" x14ac:dyDescent="0.25">
      <c r="A22" s="11" t="str">
        <f ca="1">IF(OR(A14="",$A$13=""),"",IF($A$14="Természetes személy",Paramétertábla!B12,OFFSET(Paramétertábla!B12,0,8,1,1)))</f>
        <v/>
      </c>
      <c r="D22" s="263"/>
      <c r="E22" s="263"/>
      <c r="F22" s="263"/>
      <c r="G22" s="263"/>
      <c r="H22" s="263"/>
      <c r="I22" s="46"/>
      <c r="J22" s="29" t="str">
        <f ca="1">IF(J13="","","Számlavezető bankja")</f>
        <v/>
      </c>
      <c r="K22" s="12"/>
      <c r="L22" s="36"/>
      <c r="M22" s="263"/>
      <c r="N22" s="263"/>
      <c r="O22" s="263"/>
      <c r="P22" s="263"/>
      <c r="Q22" s="263"/>
      <c r="R22" s="95"/>
      <c r="U22" s="47"/>
      <c r="V22" s="47"/>
      <c r="AS22" s="15"/>
    </row>
    <row r="23" spans="1:45" ht="12" customHeight="1" x14ac:dyDescent="0.25">
      <c r="A23" s="11" t="str">
        <f ca="1">IF(OR(A14="",$A$13=""),"",IF($A$14="Természetes személy",Paramétertábla!B13,OFFSET(Paramétertábla!B13,0,8,1,1)))</f>
        <v/>
      </c>
      <c r="D23" s="67"/>
      <c r="E23" s="281"/>
      <c r="F23" s="282"/>
      <c r="G23" s="282"/>
      <c r="H23" s="282"/>
      <c r="I23" s="46"/>
      <c r="J23" s="29" t="str">
        <f ca="1">IF(J13="","","Bankszámla tulajdonos")</f>
        <v/>
      </c>
      <c r="K23" s="12"/>
      <c r="L23" s="36"/>
      <c r="M23" s="263"/>
      <c r="N23" s="263"/>
      <c r="O23" s="263"/>
      <c r="P23" s="263"/>
      <c r="Q23" s="263"/>
      <c r="R23" s="39"/>
      <c r="U23" s="11"/>
      <c r="AS23" s="15"/>
    </row>
    <row r="24" spans="1:45" ht="12" customHeight="1" x14ac:dyDescent="0.25">
      <c r="A24" s="11" t="str">
        <f ca="1">IF(OR(A14="",$A$13=""),"",IF($A$14="Természetes személy",Paramétertábla!B14,OFFSET(Paramétertábla!B14,0,8,1,1)))</f>
        <v/>
      </c>
      <c r="D24" s="290"/>
      <c r="E24" s="263"/>
      <c r="F24" s="263"/>
      <c r="G24" s="263"/>
      <c r="H24" s="263"/>
      <c r="I24" s="46"/>
      <c r="J24" s="38" t="str">
        <f ca="1">IF(J13="","","Biztosítás adatai")</f>
        <v/>
      </c>
      <c r="K24" s="12"/>
      <c r="Q24" s="18"/>
      <c r="U24" s="11"/>
      <c r="AS24" s="15"/>
    </row>
    <row r="25" spans="1:45" ht="12" customHeight="1" x14ac:dyDescent="0.25">
      <c r="A25" s="11"/>
      <c r="J25" s="34" t="str">
        <f ca="1">IF(J24="","","Biztosított vagyontárgy")</f>
        <v/>
      </c>
      <c r="M25" s="263"/>
      <c r="N25" s="263"/>
      <c r="O25" s="263"/>
      <c r="P25" s="263"/>
      <c r="Q25" s="13"/>
      <c r="U25" s="11"/>
      <c r="AS25" s="15"/>
    </row>
    <row r="26" spans="1:45" ht="13.5" customHeight="1" x14ac:dyDescent="0.25">
      <c r="A26" s="14" t="str">
        <f>IF(AND(I11=0,A14="Természetes személy",G26&lt;&gt;""),"Eltérő Biztosított","")</f>
        <v/>
      </c>
      <c r="B26" s="12"/>
      <c r="C26" s="12"/>
      <c r="D26" s="261"/>
      <c r="G26" s="62" t="str">
        <f>IF(OR(A14="",A14="Jogi személy",I11=1),"","← Kérlek válassz!")</f>
        <v/>
      </c>
      <c r="H26" s="12"/>
      <c r="I26" s="12"/>
      <c r="J26" s="34" t="str">
        <f ca="1">IF(J24="","","Lakóépület alapterülete")</f>
        <v/>
      </c>
      <c r="M26" s="193"/>
      <c r="N26" s="52" t="str">
        <f>IF(M26="","","m2")</f>
        <v/>
      </c>
      <c r="P26" s="52"/>
      <c r="Q26" s="18"/>
      <c r="R26" s="29"/>
      <c r="U26" s="11"/>
      <c r="AS26" s="15"/>
    </row>
    <row r="27" spans="1:45" ht="12" customHeight="1" x14ac:dyDescent="0.25">
      <c r="A27" s="24" t="str">
        <f>IF(OR(A14="",D26="",I11=1),"",IF(OR(D26="",D26="Nem",A28&lt;&gt;""),"","Biztosított adatai"))</f>
        <v/>
      </c>
      <c r="K27" s="12"/>
      <c r="M27" s="23"/>
      <c r="O27" s="23"/>
      <c r="P27" s="23"/>
      <c r="Q27" s="18"/>
      <c r="R27" s="29"/>
      <c r="U27" s="31"/>
      <c r="AS27" s="15"/>
    </row>
    <row r="28" spans="1:45" ht="12" customHeight="1" x14ac:dyDescent="0.25">
      <c r="A28" s="38" t="str">
        <f>IF(OR(A14="",I11=1),"",IF(OR(D26="Nem",A14="Jogi személy"),"A Biztosított megegyezik a Szerződővel",""))</f>
        <v/>
      </c>
      <c r="J28" s="89" t="str">
        <f>IF(OR(I11=1,M26=""),"","Zálogjogosult")</f>
        <v/>
      </c>
      <c r="K28" s="14"/>
      <c r="M28" s="94"/>
      <c r="O28" s="63" t="b">
        <v>0</v>
      </c>
      <c r="P28" s="23"/>
      <c r="Q28" s="18"/>
      <c r="S28" s="15"/>
      <c r="U28" s="31"/>
      <c r="AS28" s="15"/>
    </row>
    <row r="29" spans="1:45" ht="12" customHeight="1" x14ac:dyDescent="0.25">
      <c r="A29" s="11" t="str">
        <f>IF(AND(A28="",$D$26="Igen",I11=0),Paramétertábla!B17,"")</f>
        <v/>
      </c>
      <c r="D29" s="263"/>
      <c r="E29" s="263"/>
      <c r="F29" s="263"/>
      <c r="G29" s="263"/>
      <c r="H29" s="263"/>
      <c r="I29" s="46"/>
      <c r="J29" s="287" t="str">
        <f>IF(OR(M26="",M28="",M28="nem"),"","Zálogjogosult adatai")</f>
        <v/>
      </c>
      <c r="K29" s="287"/>
      <c r="L29" s="287"/>
      <c r="M29" s="287"/>
      <c r="U29" s="11"/>
      <c r="AS29" s="15"/>
    </row>
    <row r="30" spans="1:45" ht="12" customHeight="1" x14ac:dyDescent="0.25">
      <c r="A30" s="11" t="str">
        <f>IF(AND(A28="",$D$26="Igen",I11=0),Paramétertábla!B18,"")</f>
        <v/>
      </c>
      <c r="D30" s="263"/>
      <c r="E30" s="263"/>
      <c r="F30" s="263"/>
      <c r="G30" s="263"/>
      <c r="H30" s="263"/>
      <c r="I30" s="46"/>
      <c r="J30" s="18" t="str">
        <f>IF(OR(M28="nem",M28="",J28=""),"","Hitelintézet neve")</f>
        <v/>
      </c>
      <c r="K30" s="12"/>
      <c r="L30" s="40"/>
      <c r="M30" s="263"/>
      <c r="N30" s="263"/>
      <c r="O30" s="263"/>
      <c r="P30" s="263"/>
      <c r="Q30" s="263"/>
      <c r="R30" s="29"/>
      <c r="U30" s="11"/>
      <c r="AS30" s="15"/>
    </row>
    <row r="31" spans="1:45" ht="12" customHeight="1" x14ac:dyDescent="0.25">
      <c r="A31" s="11" t="str">
        <f>IF(AND(A28="",$D$26="Igen",I11=0),Paramétertábla!B19,"")</f>
        <v/>
      </c>
      <c r="D31" s="263"/>
      <c r="E31" s="263"/>
      <c r="F31" s="263"/>
      <c r="G31" s="263"/>
      <c r="H31" s="263"/>
      <c r="I31" s="46"/>
      <c r="J31" s="18" t="str">
        <f>IF(J29="","","Székhelye")</f>
        <v/>
      </c>
      <c r="K31" s="12"/>
      <c r="L31" s="11"/>
      <c r="M31" s="68"/>
      <c r="N31" s="263"/>
      <c r="O31" s="263"/>
      <c r="P31" s="263"/>
      <c r="Q31" s="263"/>
      <c r="U31" s="30"/>
      <c r="AS31" s="15"/>
    </row>
    <row r="32" spans="1:45" ht="12" customHeight="1" x14ac:dyDescent="0.25">
      <c r="A32" s="11" t="str">
        <f>IF(AND(A28="",$D$26="Igen",I11=0),Paramétertábla!B20,"")</f>
        <v/>
      </c>
      <c r="D32" s="262"/>
      <c r="E32" s="263"/>
      <c r="F32" s="13"/>
      <c r="G32" s="13"/>
      <c r="H32" s="13"/>
      <c r="I32" s="46"/>
      <c r="K32" s="12"/>
      <c r="M32" s="263"/>
      <c r="N32" s="263"/>
      <c r="O32" s="263"/>
      <c r="P32" s="263"/>
      <c r="Q32" s="263"/>
      <c r="U32" s="31"/>
      <c r="AS32" s="15"/>
    </row>
    <row r="33" spans="1:45" ht="12" customHeight="1" x14ac:dyDescent="0.25">
      <c r="A33" s="11" t="str">
        <f>IF(AND(A28="",$D$26="Igen",I11=0),Paramétertábla!B21,"")</f>
        <v/>
      </c>
      <c r="D33" s="263"/>
      <c r="E33" s="263"/>
      <c r="F33" s="263"/>
      <c r="G33" s="263"/>
      <c r="H33" s="263"/>
      <c r="I33" s="46"/>
      <c r="J33" s="285" t="str">
        <f>IF(J29="","","Hitelszerződés azonosítója")</f>
        <v/>
      </c>
      <c r="K33" s="285"/>
      <c r="L33" s="285"/>
      <c r="M33" s="263"/>
      <c r="N33" s="263"/>
      <c r="O33" s="263"/>
      <c r="P33" s="263"/>
      <c r="Q33" s="263"/>
      <c r="U33" s="31"/>
      <c r="AS33" s="15"/>
    </row>
    <row r="34" spans="1:45" ht="12" customHeight="1" x14ac:dyDescent="0.25">
      <c r="A34" s="11" t="str">
        <f>IF(AND(A28="",$D$26="Igen",I11=0),Paramétertábla!B22,"")</f>
        <v/>
      </c>
      <c r="D34" s="68"/>
      <c r="E34" s="263"/>
      <c r="F34" s="263"/>
      <c r="G34" s="263"/>
      <c r="H34" s="263"/>
      <c r="I34" s="46"/>
      <c r="J34" s="18" t="str">
        <f>IF(J29="","","Hitelszerződés lejárata")</f>
        <v/>
      </c>
      <c r="K34" s="12"/>
      <c r="M34" s="262"/>
      <c r="N34" s="263"/>
      <c r="O34" s="56"/>
      <c r="P34" s="56"/>
      <c r="Q34" s="56"/>
      <c r="U34" s="11"/>
      <c r="AS34" s="15"/>
    </row>
    <row r="35" spans="1:45" ht="12" customHeight="1" x14ac:dyDescent="0.25">
      <c r="A35" s="11" t="str">
        <f>IF(AND(A28="",$D$26="Igen",I11=0),Paramétertábla!B23,"")</f>
        <v/>
      </c>
      <c r="D35" s="263"/>
      <c r="E35" s="263"/>
      <c r="F35" s="263"/>
      <c r="G35" s="263"/>
      <c r="H35" s="263"/>
      <c r="I35" s="46"/>
      <c r="J35" s="18" t="str">
        <f>IF(J29="","","Hitel típusa")</f>
        <v/>
      </c>
      <c r="K35" s="12"/>
      <c r="L35" s="24"/>
      <c r="M35" s="263"/>
      <c r="N35" s="263"/>
      <c r="O35" s="263"/>
      <c r="P35" s="263"/>
      <c r="Q35" s="263"/>
      <c r="U35" s="11"/>
      <c r="AS35" s="15"/>
    </row>
    <row r="36" spans="1:45" ht="12" customHeight="1" x14ac:dyDescent="0.25">
      <c r="A36" s="11" t="str">
        <f>IF(AND(A28="",$D$26="Igen",I11=0),Paramétertábla!B24,"")</f>
        <v/>
      </c>
      <c r="B36" s="23"/>
      <c r="C36" s="23"/>
      <c r="D36" s="69"/>
      <c r="E36" s="281"/>
      <c r="F36" s="282"/>
      <c r="G36" s="282"/>
      <c r="H36" s="282"/>
      <c r="I36" s="46"/>
      <c r="J36" s="18" t="str">
        <f>IF(J29="","","Hitel összege")</f>
        <v/>
      </c>
      <c r="K36" s="12"/>
      <c r="M36" s="293"/>
      <c r="N36" s="293"/>
      <c r="O36" s="293"/>
      <c r="P36" s="56"/>
      <c r="Q36" s="56"/>
      <c r="U36" s="11"/>
      <c r="AS36" s="15"/>
    </row>
    <row r="37" spans="1:45" ht="12" customHeight="1" x14ac:dyDescent="0.25">
      <c r="A37" s="11"/>
      <c r="B37" s="12"/>
      <c r="C37" s="12"/>
      <c r="D37" s="13"/>
      <c r="E37" s="13"/>
      <c r="F37" s="13"/>
      <c r="G37" s="13"/>
      <c r="H37" s="13"/>
      <c r="I37" s="46"/>
      <c r="J37" s="18" t="str">
        <f>IF(J29="","","Hitel pénzneme")</f>
        <v/>
      </c>
      <c r="K37" s="12"/>
      <c r="M37" s="90"/>
      <c r="N37" s="57"/>
      <c r="O37" s="57"/>
      <c r="P37" s="52"/>
      <c r="Q37" s="18"/>
      <c r="U37" s="11"/>
      <c r="AS37" s="15"/>
    </row>
    <row r="38" spans="1:45" ht="12" customHeight="1" x14ac:dyDescent="0.25">
      <c r="B38" s="12"/>
      <c r="C38" s="12"/>
      <c r="D38" s="12"/>
      <c r="N38" s="23"/>
      <c r="O38" s="23"/>
      <c r="P38" s="23"/>
      <c r="Q38" s="23"/>
      <c r="S38" s="65"/>
      <c r="T38" s="65"/>
      <c r="V38" s="30"/>
    </row>
    <row r="39" spans="1:45" ht="12" customHeight="1" x14ac:dyDescent="0.25">
      <c r="A39" s="10" t="str">
        <f>IF(OR(I11=1,M26=""),"","Biztosított vagyontárgyak")</f>
        <v/>
      </c>
      <c r="B39" s="12"/>
      <c r="C39" s="12"/>
      <c r="D39" s="12"/>
      <c r="G39" s="41" t="str">
        <f>IF(OR(I11=1,M26=""),"","Biztosítási összeg")</f>
        <v/>
      </c>
      <c r="H39" s="41"/>
      <c r="I39" s="41"/>
      <c r="J39" s="55" t="str">
        <f>IF(OR(I11=1,M26=""),"","Ingóságok részletezése")</f>
        <v/>
      </c>
      <c r="K39" s="55"/>
      <c r="L39" s="55"/>
      <c r="M39" s="55"/>
      <c r="N39" s="55"/>
      <c r="O39" s="55"/>
      <c r="P39" s="55"/>
      <c r="Q39" s="23"/>
      <c r="V39" s="31"/>
    </row>
    <row r="40" spans="1:45" ht="12" customHeight="1" x14ac:dyDescent="0.25">
      <c r="A40" s="18" t="str">
        <f>IF(OR(I11=1,M26=""),"","Épület/építmény")</f>
        <v/>
      </c>
      <c r="B40" s="12"/>
      <c r="C40" s="12"/>
      <c r="E40" s="277"/>
      <c r="F40" s="277"/>
      <c r="G40" s="277"/>
      <c r="H40" s="53"/>
      <c r="I40" s="53"/>
      <c r="J40" s="51" t="str">
        <f>IF(OR(I11=1,M26=""),"","Általános háztartási ingóság")</f>
        <v/>
      </c>
      <c r="K40" s="55"/>
      <c r="L40" s="55"/>
      <c r="M40" s="55"/>
      <c r="N40" s="280"/>
      <c r="O40" s="280"/>
      <c r="P40" s="280"/>
      <c r="Q40" s="23"/>
      <c r="S40" s="64"/>
      <c r="T40" s="64"/>
    </row>
    <row r="41" spans="1:45" ht="12" customHeight="1" x14ac:dyDescent="0.25">
      <c r="A41" s="18" t="str">
        <f>IF(OR(I11=1,M26=""),"","Melléképület")</f>
        <v/>
      </c>
      <c r="B41" s="12"/>
      <c r="C41" s="12"/>
      <c r="D41" s="58"/>
      <c r="E41" s="277"/>
      <c r="F41" s="277"/>
      <c r="G41" s="277"/>
      <c r="H41" s="53"/>
      <c r="I41" s="53"/>
      <c r="J41" s="51" t="str">
        <f>IF(OR(I11=1,M26=""),"","Nagyértékű ingóság")</f>
        <v/>
      </c>
      <c r="K41" s="55"/>
      <c r="L41" s="55"/>
      <c r="M41" s="55"/>
      <c r="N41" s="280"/>
      <c r="O41" s="280"/>
      <c r="P41" s="280"/>
      <c r="Q41" s="23"/>
      <c r="S41" s="48"/>
      <c r="T41" s="48"/>
    </row>
    <row r="42" spans="1:45" ht="12" customHeight="1" x14ac:dyDescent="0.25">
      <c r="A42" s="18" t="str">
        <f>IF(OR(I11=1,M26=""),"","Ingóságok")</f>
        <v/>
      </c>
      <c r="B42" s="12"/>
      <c r="C42" s="12"/>
      <c r="D42" s="58"/>
      <c r="E42" s="278" t="str">
        <f>IF(SUM(N40:P45)=0,"",SUM(N40:P45))</f>
        <v/>
      </c>
      <c r="F42" s="278"/>
      <c r="G42" s="278"/>
      <c r="H42" s="53"/>
      <c r="I42" s="53"/>
      <c r="J42" s="51" t="str">
        <f>IF(OR(I11=1,M26=""),"","Értéktárgy")</f>
        <v/>
      </c>
      <c r="K42" s="55"/>
      <c r="L42" s="55"/>
      <c r="M42" s="55"/>
      <c r="N42" s="280"/>
      <c r="O42" s="280"/>
      <c r="P42" s="280"/>
    </row>
    <row r="43" spans="1:45" ht="12" customHeight="1" x14ac:dyDescent="0.25">
      <c r="A43" s="18"/>
      <c r="B43" s="12"/>
      <c r="C43" s="12"/>
      <c r="D43" s="12"/>
      <c r="J43" s="51" t="str">
        <f>IF(OR(I11=1,M26=""),"","Készpénz, értékpapír")</f>
        <v/>
      </c>
      <c r="K43" s="51"/>
      <c r="L43" s="51"/>
      <c r="M43" s="51"/>
      <c r="N43" s="280"/>
      <c r="O43" s="280"/>
      <c r="P43" s="280"/>
    </row>
    <row r="44" spans="1:45" ht="12" customHeight="1" x14ac:dyDescent="0.25">
      <c r="J44" s="51" t="str">
        <f>IF(OR(I11=1,M26=""),"","Vállalkozói tulajdonú ingóság")</f>
        <v/>
      </c>
      <c r="K44" s="51"/>
      <c r="L44" s="51"/>
      <c r="M44" s="51"/>
      <c r="N44" s="280"/>
      <c r="O44" s="280"/>
      <c r="P44" s="280"/>
    </row>
    <row r="45" spans="1:45" s="11" customFormat="1" ht="12" customHeight="1" x14ac:dyDescent="0.25">
      <c r="C45" s="55"/>
      <c r="D45" s="55"/>
      <c r="E45" s="55"/>
      <c r="F45" s="55"/>
      <c r="G45" s="55"/>
      <c r="H45" s="55"/>
      <c r="I45" s="55"/>
      <c r="J45" s="51" t="str">
        <f>IF(OR(I11=1,M26=""),"","Idegen vagyontárgyak")</f>
        <v/>
      </c>
      <c r="K45" s="51"/>
      <c r="L45" s="51"/>
      <c r="M45" s="51"/>
      <c r="N45" s="280"/>
      <c r="O45" s="280"/>
      <c r="P45" s="280"/>
      <c r="Q45" s="55"/>
      <c r="R45" s="18"/>
      <c r="S45" s="18"/>
      <c r="T45" s="18"/>
      <c r="U45" s="18"/>
    </row>
    <row r="46" spans="1:45" s="11" customFormat="1" ht="12" customHeight="1" x14ac:dyDescent="0.25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18"/>
      <c r="S46" s="18"/>
      <c r="T46" s="18"/>
      <c r="U46" s="18"/>
    </row>
    <row r="47" spans="1:45" s="11" customFormat="1" ht="12" customHeight="1" x14ac:dyDescent="0.25">
      <c r="A47" s="55" t="str">
        <f>IF(OR(I11=1,M26=""),"","Védelem")</f>
        <v/>
      </c>
      <c r="B47" s="55"/>
      <c r="C47" s="55"/>
      <c r="D47" s="55"/>
      <c r="E47" s="55"/>
      <c r="F47" s="55"/>
      <c r="G47" s="55"/>
      <c r="H47" s="55"/>
      <c r="I47" s="55"/>
      <c r="J47" s="10" t="str">
        <f>IF(OR(I11=1,M26=""),"","Igénybe vehető kedvezmények")</f>
        <v/>
      </c>
      <c r="K47" s="12"/>
      <c r="L47" s="55"/>
      <c r="M47" s="55"/>
      <c r="N47" s="55"/>
      <c r="O47" s="55"/>
      <c r="P47" s="55"/>
      <c r="Q47" s="55"/>
      <c r="R47" s="18"/>
      <c r="S47" s="18"/>
      <c r="T47" s="18"/>
      <c r="U47" s="18"/>
    </row>
    <row r="48" spans="1:45" s="11" customFormat="1" ht="12" customHeight="1" x14ac:dyDescent="0.25">
      <c r="A48" s="243"/>
      <c r="B48" s="51" t="str">
        <f>IF(A47="","","Szakszolgálatra/távfelügyeletre bejelző riasztórendszer")</f>
        <v/>
      </c>
      <c r="C48" s="55"/>
      <c r="D48" s="55"/>
      <c r="E48" s="55"/>
      <c r="F48" s="55"/>
      <c r="G48" s="55"/>
      <c r="H48" s="55"/>
      <c r="I48" s="55"/>
      <c r="J48" s="243"/>
      <c r="K48" s="11" t="str">
        <f>IF(J47="","","Elektronikus kommunikáció")</f>
        <v/>
      </c>
      <c r="L48" s="55"/>
      <c r="M48" s="55"/>
      <c r="N48" s="55"/>
      <c r="O48" s="55"/>
      <c r="P48" s="55"/>
      <c r="Q48" s="55"/>
      <c r="R48" s="18"/>
      <c r="S48" s="42"/>
      <c r="T48" s="18"/>
      <c r="U48" s="18"/>
    </row>
    <row r="49" spans="1:21" s="11" customFormat="1" ht="12" customHeight="1" x14ac:dyDescent="0.25">
      <c r="A49" s="243"/>
      <c r="B49" s="51" t="str">
        <f>IF(A47="","","24 órás biztonsági szolgálat felügyelet")</f>
        <v/>
      </c>
      <c r="C49" s="55"/>
      <c r="D49" s="55"/>
      <c r="E49" s="55"/>
      <c r="F49" s="55"/>
      <c r="G49" s="55"/>
      <c r="H49" s="55"/>
      <c r="I49" s="55"/>
      <c r="J49" s="243"/>
      <c r="K49" s="11" t="str">
        <f>IF(J47="","","3 éves tartam")</f>
        <v/>
      </c>
      <c r="L49" s="55"/>
      <c r="M49" s="55"/>
      <c r="N49" s="55"/>
      <c r="O49" s="55"/>
      <c r="P49" s="55"/>
      <c r="Q49" s="55"/>
      <c r="R49" s="18"/>
      <c r="S49" s="42"/>
      <c r="T49" s="18"/>
      <c r="U49" s="18"/>
    </row>
    <row r="50" spans="1:21" s="11" customFormat="1" ht="12" customHeight="1" x14ac:dyDescent="0.25">
      <c r="A50" s="243"/>
      <c r="B50" s="51" t="str">
        <f>IF(A47="","","MABISZ ajánlású értéktároló")</f>
        <v/>
      </c>
      <c r="H50" s="55"/>
      <c r="I50" s="55"/>
      <c r="J50" s="243"/>
      <c r="K50" s="11" t="str">
        <f>IF(J47="","","Extra kedvezmény")</f>
        <v/>
      </c>
      <c r="L50" s="55"/>
      <c r="M50" s="55"/>
      <c r="N50" s="55"/>
      <c r="O50" s="55"/>
      <c r="P50" s="55"/>
      <c r="Q50" s="55"/>
      <c r="R50" s="18"/>
      <c r="S50" s="18"/>
      <c r="T50" s="18"/>
      <c r="U50" s="18"/>
    </row>
    <row r="51" spans="1:21" s="11" customFormat="1" ht="12" customHeight="1" x14ac:dyDescent="0.25"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18"/>
      <c r="S51" s="18"/>
      <c r="T51" s="18"/>
      <c r="U51" s="18"/>
    </row>
    <row r="52" spans="1:21" s="11" customFormat="1" ht="12" customHeight="1" x14ac:dyDescent="0.25">
      <c r="A52" s="10" t="str">
        <f>IF(OR(I11=1,M26=""),"","Megjegyzések/záradékok")</f>
        <v/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18"/>
      <c r="S52" s="18"/>
      <c r="T52" s="18"/>
      <c r="U52" s="18"/>
    </row>
    <row r="53" spans="1:21" s="11" customFormat="1" ht="12" customHeight="1" x14ac:dyDescent="0.2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18"/>
      <c r="S53" s="18"/>
      <c r="T53" s="18"/>
      <c r="U53" s="18"/>
    </row>
    <row r="54" spans="1:21" s="11" customFormat="1" ht="12" customHeight="1" x14ac:dyDescent="0.2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18"/>
      <c r="S54" s="18"/>
      <c r="T54" s="18"/>
      <c r="U54" s="18"/>
    </row>
    <row r="55" spans="1:21" s="11" customFormat="1" ht="12" customHeight="1" x14ac:dyDescent="0.2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18"/>
      <c r="S55" s="18"/>
      <c r="T55" s="18"/>
      <c r="U55" s="18"/>
    </row>
    <row r="56" spans="1:21" s="11" customFormat="1" ht="12" customHeight="1" x14ac:dyDescent="0.2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18"/>
      <c r="S56" s="18"/>
      <c r="T56" s="18"/>
      <c r="U56" s="18"/>
    </row>
    <row r="57" spans="1:21" s="11" customFormat="1" ht="12" customHeight="1" x14ac:dyDescent="0.2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18"/>
      <c r="S57" s="18"/>
      <c r="T57" s="18"/>
      <c r="U57" s="18"/>
    </row>
    <row r="58" spans="1:21" s="11" customFormat="1" ht="12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8"/>
      <c r="S58" s="18"/>
      <c r="T58" s="18"/>
      <c r="U58" s="18"/>
    </row>
    <row r="59" spans="1:21" s="11" customFormat="1" ht="12" customHeight="1" x14ac:dyDescent="0.25">
      <c r="A59" s="292" t="str">
        <f>IF(OR(I11=1,M26=""),"","Kérem, hogy az UNIQA Biztosító Zrt. (továbbiakban Biztosító) a fenti adatok alapján lakásbiztosítási díjajánlatot küldjön számomra. Abban az esetben, ha a fenti adatokban változatás áll be azokat haladéktalanul a Biztosító tudomására hozom.")</f>
        <v/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18"/>
      <c r="S59" s="18"/>
      <c r="T59" s="18"/>
      <c r="U59" s="18"/>
    </row>
    <row r="60" spans="1:21" s="11" customFormat="1" ht="12" customHeight="1" x14ac:dyDescent="0.2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18"/>
      <c r="S60" s="18"/>
      <c r="T60" s="18"/>
      <c r="U60" s="18"/>
    </row>
    <row r="61" spans="1:21" s="11" customFormat="1" ht="12" customHeight="1" x14ac:dyDescent="0.2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18"/>
      <c r="S61" s="18"/>
      <c r="T61" s="18"/>
      <c r="U61" s="18"/>
    </row>
    <row r="62" spans="1:21" s="11" customFormat="1" ht="12" customHeigh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18"/>
      <c r="S62" s="18"/>
      <c r="T62" s="18"/>
      <c r="U62" s="18"/>
    </row>
    <row r="63" spans="1:21" s="11" customFormat="1" ht="12" customHeight="1" x14ac:dyDescent="0.25">
      <c r="A63" s="283" t="str">
        <f ca="1">IF(OR(I11=1,M26=""),"",TODAY())</f>
        <v/>
      </c>
      <c r="B63" s="283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18"/>
      <c r="S63" s="18"/>
      <c r="T63" s="18"/>
      <c r="U63" s="18"/>
    </row>
    <row r="64" spans="1:21" s="11" customFormat="1" ht="12" customHeight="1" x14ac:dyDescent="0.25">
      <c r="A64" s="51"/>
      <c r="B64" s="51"/>
      <c r="C64" s="286"/>
      <c r="D64" s="286"/>
      <c r="E64" s="286"/>
      <c r="F64" s="51"/>
      <c r="G64" s="51"/>
      <c r="H64" s="51"/>
      <c r="I64" s="51"/>
      <c r="J64" s="51"/>
      <c r="K64" s="51"/>
      <c r="L64" s="286"/>
      <c r="M64" s="286"/>
      <c r="N64" s="286"/>
      <c r="O64" s="51"/>
      <c r="P64" s="51"/>
      <c r="Q64" s="51"/>
      <c r="R64" s="18"/>
      <c r="S64" s="18"/>
      <c r="T64" s="18"/>
      <c r="U64" s="18"/>
    </row>
    <row r="65" spans="4:21" s="11" customFormat="1" ht="12" customHeight="1" x14ac:dyDescent="0.25">
      <c r="D65" s="66" t="str">
        <f>IF(OR(I11=1,M26=""),"","Szerződő")</f>
        <v/>
      </c>
      <c r="M65" s="66" t="str">
        <f>IF(OR(I11=1,M26=""),"","Biztosításközvetítő")</f>
        <v/>
      </c>
      <c r="R65" s="18"/>
      <c r="S65" s="18"/>
      <c r="T65" s="18"/>
      <c r="U65" s="18"/>
    </row>
    <row r="66" spans="4:21" s="15" customFormat="1" ht="12" customHeight="1" x14ac:dyDescent="0.25">
      <c r="R66" s="18"/>
      <c r="S66" s="18"/>
      <c r="T66" s="18"/>
      <c r="U66" s="18"/>
    </row>
    <row r="67" spans="4:21" s="15" customFormat="1" ht="12" customHeight="1" x14ac:dyDescent="0.25">
      <c r="R67" s="18"/>
      <c r="S67" s="18"/>
      <c r="T67" s="18"/>
      <c r="U67" s="18"/>
    </row>
    <row r="68" spans="4:21" s="15" customFormat="1" ht="12" customHeight="1" x14ac:dyDescent="0.25">
      <c r="R68" s="18"/>
      <c r="S68" s="18"/>
      <c r="T68" s="18"/>
      <c r="U68" s="18"/>
    </row>
    <row r="69" spans="4:21" s="15" customFormat="1" ht="12" customHeight="1" x14ac:dyDescent="0.25">
      <c r="R69" s="18"/>
      <c r="S69" s="18"/>
      <c r="T69" s="18"/>
      <c r="U69" s="18"/>
    </row>
    <row r="70" spans="4:21" s="15" customFormat="1" ht="12" customHeight="1" x14ac:dyDescent="0.25">
      <c r="R70" s="18"/>
      <c r="S70" s="18"/>
      <c r="T70" s="18"/>
      <c r="U70" s="18"/>
    </row>
    <row r="71" spans="4:21" s="15" customFormat="1" ht="12" customHeight="1" x14ac:dyDescent="0.25">
      <c r="R71" s="18"/>
      <c r="S71" s="18"/>
      <c r="T71" s="18"/>
      <c r="U71" s="18"/>
    </row>
    <row r="72" spans="4:21" s="15" customFormat="1" ht="12" customHeight="1" x14ac:dyDescent="0.25">
      <c r="R72" s="18"/>
      <c r="S72" s="18"/>
      <c r="T72" s="18"/>
      <c r="U72" s="18"/>
    </row>
    <row r="73" spans="4:21" s="15" customFormat="1" ht="12" customHeight="1" x14ac:dyDescent="0.25">
      <c r="R73" s="18"/>
      <c r="S73" s="18"/>
      <c r="T73" s="18"/>
      <c r="U73" s="18"/>
    </row>
    <row r="74" spans="4:21" s="15" customFormat="1" ht="12" customHeight="1" x14ac:dyDescent="0.25">
      <c r="R74" s="18"/>
      <c r="S74" s="18"/>
      <c r="T74" s="18"/>
      <c r="U74" s="18"/>
    </row>
    <row r="75" spans="4:21" s="15" customFormat="1" ht="12" customHeight="1" x14ac:dyDescent="0.25">
      <c r="R75" s="18"/>
      <c r="S75" s="18"/>
      <c r="T75" s="18"/>
      <c r="U75" s="18"/>
    </row>
    <row r="76" spans="4:21" s="15" customFormat="1" ht="12" customHeight="1" x14ac:dyDescent="0.25">
      <c r="R76" s="18"/>
      <c r="S76" s="18"/>
      <c r="T76" s="18"/>
      <c r="U76" s="18"/>
    </row>
    <row r="77" spans="4:21" s="15" customFormat="1" ht="12" customHeight="1" x14ac:dyDescent="0.25">
      <c r="R77" s="18"/>
      <c r="S77" s="18"/>
      <c r="T77" s="18"/>
      <c r="U77" s="18"/>
    </row>
    <row r="78" spans="4:21" s="15" customFormat="1" ht="12" customHeight="1" x14ac:dyDescent="0.25">
      <c r="R78" s="18"/>
      <c r="S78" s="18"/>
      <c r="T78" s="18"/>
      <c r="U78" s="18"/>
    </row>
    <row r="79" spans="4:21" s="15" customFormat="1" ht="12" customHeight="1" x14ac:dyDescent="0.25">
      <c r="R79" s="18"/>
      <c r="S79" s="18"/>
      <c r="T79" s="18"/>
      <c r="U79" s="18"/>
    </row>
    <row r="80" spans="4:21" s="15" customFormat="1" ht="12" customHeight="1" x14ac:dyDescent="0.25">
      <c r="R80" s="18"/>
      <c r="S80" s="18"/>
      <c r="T80" s="18"/>
      <c r="U80" s="18"/>
    </row>
    <row r="81" s="15" customFormat="1" ht="12" customHeight="1" x14ac:dyDescent="0.25"/>
    <row r="82" s="15" customFormat="1" ht="12" customHeight="1" x14ac:dyDescent="0.25"/>
    <row r="83" s="15" customFormat="1" ht="12" customHeight="1" x14ac:dyDescent="0.25"/>
    <row r="84" s="15" customFormat="1" ht="12" customHeight="1" x14ac:dyDescent="0.25"/>
    <row r="85" s="15" customFormat="1" ht="12" customHeight="1" x14ac:dyDescent="0.25"/>
    <row r="86" s="15" customFormat="1" ht="12" customHeight="1" x14ac:dyDescent="0.25"/>
    <row r="87" s="15" customFormat="1" ht="12" customHeight="1" x14ac:dyDescent="0.25"/>
    <row r="88" s="15" customFormat="1" ht="12" customHeight="1" x14ac:dyDescent="0.25"/>
    <row r="89" s="15" customFormat="1" ht="12" customHeight="1" x14ac:dyDescent="0.25"/>
    <row r="90" s="15" customFormat="1" ht="12" customHeight="1" x14ac:dyDescent="0.25"/>
    <row r="91" s="15" customFormat="1" ht="12" customHeight="1" x14ac:dyDescent="0.25"/>
    <row r="92" s="15" customFormat="1" ht="12" customHeight="1" x14ac:dyDescent="0.25"/>
    <row r="93" s="15" customFormat="1" ht="12" customHeight="1" x14ac:dyDescent="0.25"/>
    <row r="94" s="15" customFormat="1" ht="12" customHeight="1" x14ac:dyDescent="0.25"/>
    <row r="95" s="15" customFormat="1" ht="12" customHeight="1" x14ac:dyDescent="0.25"/>
    <row r="96" s="15" customFormat="1" ht="12" customHeight="1" x14ac:dyDescent="0.25"/>
    <row r="97" s="15" customFormat="1" ht="12" customHeight="1" x14ac:dyDescent="0.25"/>
    <row r="98" s="15" customFormat="1" ht="12" customHeight="1" x14ac:dyDescent="0.25"/>
    <row r="99" s="15" customFormat="1" ht="12" customHeight="1" x14ac:dyDescent="0.25"/>
    <row r="100" s="15" customFormat="1" ht="12" customHeight="1" x14ac:dyDescent="0.25"/>
    <row r="101" s="15" customFormat="1" ht="12" customHeight="1" x14ac:dyDescent="0.25"/>
    <row r="102" s="15" customFormat="1" ht="12" customHeight="1" x14ac:dyDescent="0.25"/>
    <row r="103" s="15" customFormat="1" ht="12" customHeight="1" x14ac:dyDescent="0.25"/>
    <row r="104" s="15" customFormat="1" ht="12" customHeight="1" x14ac:dyDescent="0.25"/>
    <row r="105" s="15" customFormat="1" ht="12" customHeight="1" x14ac:dyDescent="0.25"/>
    <row r="106" s="15" customFormat="1" ht="12" customHeight="1" x14ac:dyDescent="0.25"/>
    <row r="107" s="15" customFormat="1" ht="12" customHeight="1" x14ac:dyDescent="0.25"/>
    <row r="108" s="15" customFormat="1" ht="12" customHeight="1" x14ac:dyDescent="0.25"/>
    <row r="109" s="15" customFormat="1" ht="12" customHeight="1" x14ac:dyDescent="0.25"/>
    <row r="110" s="15" customFormat="1" ht="12" customHeight="1" x14ac:dyDescent="0.25"/>
    <row r="111" s="15" customFormat="1" ht="12" customHeight="1" x14ac:dyDescent="0.25"/>
    <row r="112" s="15" customFormat="1" ht="12" customHeight="1" x14ac:dyDescent="0.25"/>
    <row r="113" s="15" customFormat="1" ht="12" customHeight="1" x14ac:dyDescent="0.25"/>
    <row r="114" s="15" customFormat="1" ht="12" customHeight="1" x14ac:dyDescent="0.25"/>
    <row r="115" s="15" customFormat="1" ht="12" customHeight="1" x14ac:dyDescent="0.25"/>
    <row r="116" s="15" customFormat="1" ht="12" customHeight="1" x14ac:dyDescent="0.25"/>
    <row r="117" s="15" customFormat="1" ht="12" customHeight="1" x14ac:dyDescent="0.25"/>
    <row r="118" s="15" customFormat="1" ht="12" customHeight="1" x14ac:dyDescent="0.25"/>
    <row r="119" s="15" customFormat="1" ht="12" customHeight="1" x14ac:dyDescent="0.25"/>
    <row r="120" s="15" customFormat="1" ht="12" customHeight="1" x14ac:dyDescent="0.25"/>
    <row r="121" s="15" customFormat="1" ht="12" customHeight="1" x14ac:dyDescent="0.25"/>
    <row r="122" s="15" customFormat="1" ht="12" customHeight="1" x14ac:dyDescent="0.25"/>
    <row r="123" s="15" customFormat="1" ht="12" customHeight="1" x14ac:dyDescent="0.25"/>
    <row r="124" s="15" customFormat="1" ht="12" customHeight="1" x14ac:dyDescent="0.25"/>
    <row r="125" s="15" customFormat="1" ht="12" customHeight="1" x14ac:dyDescent="0.25"/>
    <row r="126" s="15" customFormat="1" ht="12" customHeight="1" x14ac:dyDescent="0.25"/>
    <row r="127" s="15" customFormat="1" ht="12" customHeight="1" x14ac:dyDescent="0.25"/>
    <row r="128" s="15" customFormat="1" ht="12" customHeight="1" x14ac:dyDescent="0.25"/>
    <row r="129" s="15" customFormat="1" ht="12" customHeight="1" x14ac:dyDescent="0.25"/>
    <row r="130" s="15" customFormat="1" ht="12" customHeight="1" x14ac:dyDescent="0.25"/>
    <row r="131" s="15" customFormat="1" ht="12" customHeight="1" x14ac:dyDescent="0.25"/>
    <row r="132" s="15" customFormat="1" ht="12" customHeight="1" x14ac:dyDescent="0.25"/>
    <row r="133" s="15" customFormat="1" ht="12" customHeight="1" x14ac:dyDescent="0.25"/>
    <row r="134" s="15" customFormat="1" ht="12" customHeight="1" x14ac:dyDescent="0.25"/>
    <row r="135" s="15" customFormat="1" ht="12" customHeight="1" x14ac:dyDescent="0.25"/>
    <row r="136" s="15" customFormat="1" ht="12" customHeight="1" x14ac:dyDescent="0.25"/>
    <row r="137" s="15" customFormat="1" ht="12" customHeight="1" x14ac:dyDescent="0.25"/>
    <row r="138" s="15" customFormat="1" ht="12" customHeight="1" x14ac:dyDescent="0.25"/>
    <row r="139" s="15" customFormat="1" ht="12" customHeight="1" x14ac:dyDescent="0.25"/>
    <row r="140" s="15" customFormat="1" ht="12" customHeight="1" x14ac:dyDescent="0.25"/>
    <row r="141" s="15" customFormat="1" ht="12" customHeight="1" x14ac:dyDescent="0.25"/>
    <row r="142" s="15" customFormat="1" ht="12" customHeight="1" x14ac:dyDescent="0.25"/>
    <row r="143" s="15" customFormat="1" ht="12" customHeight="1" x14ac:dyDescent="0.25"/>
    <row r="144" s="15" customFormat="1" ht="12" customHeight="1" x14ac:dyDescent="0.25"/>
    <row r="145" s="15" customFormat="1" ht="12" customHeight="1" x14ac:dyDescent="0.25"/>
    <row r="146" s="15" customFormat="1" ht="12" customHeight="1" x14ac:dyDescent="0.25"/>
    <row r="147" s="15" customFormat="1" ht="12" customHeight="1" x14ac:dyDescent="0.25"/>
    <row r="148" s="15" customFormat="1" ht="12" customHeight="1" x14ac:dyDescent="0.25"/>
    <row r="149" s="15" customFormat="1" ht="12" customHeight="1" x14ac:dyDescent="0.25"/>
    <row r="150" s="15" customFormat="1" ht="12" customHeight="1" x14ac:dyDescent="0.25"/>
    <row r="151" s="15" customFormat="1" ht="12" customHeight="1" x14ac:dyDescent="0.25"/>
    <row r="152" s="15" customFormat="1" ht="12" customHeight="1" x14ac:dyDescent="0.25"/>
    <row r="153" s="15" customFormat="1" ht="12" customHeight="1" x14ac:dyDescent="0.25"/>
    <row r="154" s="15" customFormat="1" ht="12" customHeight="1" x14ac:dyDescent="0.25"/>
    <row r="155" s="15" customFormat="1" ht="12" customHeight="1" x14ac:dyDescent="0.25"/>
    <row r="156" s="15" customFormat="1" ht="12" customHeight="1" x14ac:dyDescent="0.25"/>
    <row r="157" s="15" customFormat="1" ht="12" customHeight="1" x14ac:dyDescent="0.25"/>
    <row r="158" s="15" customFormat="1" ht="12" customHeight="1" x14ac:dyDescent="0.25"/>
    <row r="159" s="15" customFormat="1" ht="12" customHeight="1" x14ac:dyDescent="0.25"/>
    <row r="160" s="15" customFormat="1" ht="12" customHeight="1" x14ac:dyDescent="0.25"/>
    <row r="161" s="15" customFormat="1" ht="12" customHeight="1" x14ac:dyDescent="0.25"/>
    <row r="162" s="15" customFormat="1" ht="12" customHeight="1" x14ac:dyDescent="0.25"/>
    <row r="163" s="15" customFormat="1" ht="12" customHeight="1" x14ac:dyDescent="0.25"/>
    <row r="164" s="15" customFormat="1" ht="12" customHeight="1" x14ac:dyDescent="0.25"/>
    <row r="165" s="15" customFormat="1" ht="12" customHeight="1" x14ac:dyDescent="0.25"/>
    <row r="166" s="15" customFormat="1" ht="12" customHeight="1" x14ac:dyDescent="0.25"/>
    <row r="167" s="15" customFormat="1" ht="12" customHeight="1" x14ac:dyDescent="0.25"/>
    <row r="168" s="15" customFormat="1" ht="12" customHeight="1" x14ac:dyDescent="0.25"/>
    <row r="169" s="15" customFormat="1" ht="12" customHeight="1" x14ac:dyDescent="0.25"/>
    <row r="170" s="15" customFormat="1" ht="12" customHeight="1" x14ac:dyDescent="0.25"/>
    <row r="171" s="15" customFormat="1" ht="12" customHeight="1" x14ac:dyDescent="0.25"/>
    <row r="172" s="15" customFormat="1" ht="12" customHeight="1" x14ac:dyDescent="0.25"/>
    <row r="173" s="15" customFormat="1" ht="12" customHeight="1" x14ac:dyDescent="0.25"/>
    <row r="174" s="15" customFormat="1" ht="12" customHeight="1" x14ac:dyDescent="0.25"/>
    <row r="175" s="15" customFormat="1" ht="12" customHeight="1" x14ac:dyDescent="0.25"/>
    <row r="176" s="15" customFormat="1" ht="12" customHeight="1" x14ac:dyDescent="0.25"/>
    <row r="177" s="15" customFormat="1" ht="12" customHeight="1" x14ac:dyDescent="0.25"/>
    <row r="178" s="15" customFormat="1" ht="12" customHeight="1" x14ac:dyDescent="0.25"/>
    <row r="179" s="15" customFormat="1" ht="12" customHeight="1" x14ac:dyDescent="0.25"/>
    <row r="180" s="15" customFormat="1" ht="12" customHeight="1" x14ac:dyDescent="0.25"/>
    <row r="181" s="15" customFormat="1" ht="12" customHeight="1" x14ac:dyDescent="0.25"/>
    <row r="182" s="15" customFormat="1" ht="12" customHeight="1" x14ac:dyDescent="0.25"/>
    <row r="183" s="15" customFormat="1" ht="12" customHeight="1" x14ac:dyDescent="0.25"/>
    <row r="184" s="15" customFormat="1" ht="12" customHeight="1" x14ac:dyDescent="0.25"/>
    <row r="185" s="15" customFormat="1" ht="12" customHeight="1" x14ac:dyDescent="0.25"/>
    <row r="186" s="15" customFormat="1" ht="12" customHeight="1" x14ac:dyDescent="0.25"/>
    <row r="187" s="15" customFormat="1" ht="12" customHeight="1" x14ac:dyDescent="0.25"/>
    <row r="188" s="15" customFormat="1" ht="12" customHeight="1" x14ac:dyDescent="0.25"/>
    <row r="189" s="15" customFormat="1" ht="12" customHeight="1" x14ac:dyDescent="0.25"/>
    <row r="190" s="15" customFormat="1" ht="12" customHeight="1" x14ac:dyDescent="0.25"/>
    <row r="191" s="15" customFormat="1" ht="12" customHeight="1" x14ac:dyDescent="0.25"/>
    <row r="192" s="15" customFormat="1" ht="12" customHeight="1" x14ac:dyDescent="0.25"/>
    <row r="193" s="15" customFormat="1" ht="12" customHeight="1" x14ac:dyDescent="0.25"/>
    <row r="194" s="15" customFormat="1" ht="12" customHeight="1" x14ac:dyDescent="0.25"/>
    <row r="195" s="15" customFormat="1" ht="12" customHeight="1" x14ac:dyDescent="0.25"/>
    <row r="196" s="15" customFormat="1" ht="12" customHeight="1" x14ac:dyDescent="0.25"/>
    <row r="197" s="15" customFormat="1" ht="12" customHeight="1" x14ac:dyDescent="0.25"/>
    <row r="198" s="15" customFormat="1" ht="12" customHeight="1" x14ac:dyDescent="0.25"/>
    <row r="199" s="15" customFormat="1" ht="12" customHeight="1" x14ac:dyDescent="0.25"/>
    <row r="200" s="15" customFormat="1" ht="12" customHeight="1" x14ac:dyDescent="0.25"/>
    <row r="201" s="15" customFormat="1" ht="12" customHeight="1" x14ac:dyDescent="0.25"/>
    <row r="202" s="15" customFormat="1" ht="12" customHeight="1" x14ac:dyDescent="0.25"/>
    <row r="203" s="15" customFormat="1" ht="12" customHeight="1" x14ac:dyDescent="0.25"/>
    <row r="204" s="15" customFormat="1" ht="12" customHeight="1" x14ac:dyDescent="0.25"/>
    <row r="205" s="15" customFormat="1" ht="12" customHeight="1" x14ac:dyDescent="0.25"/>
    <row r="206" s="15" customFormat="1" ht="12" customHeight="1" x14ac:dyDescent="0.25"/>
    <row r="207" s="15" customFormat="1" ht="12" customHeight="1" x14ac:dyDescent="0.25"/>
    <row r="208" s="15" customFormat="1" ht="12" customHeight="1" x14ac:dyDescent="0.25"/>
    <row r="209" s="15" customFormat="1" ht="12" customHeight="1" x14ac:dyDescent="0.25"/>
    <row r="210" s="15" customFormat="1" ht="12" customHeight="1" x14ac:dyDescent="0.25"/>
    <row r="211" s="15" customFormat="1" ht="12" customHeight="1" x14ac:dyDescent="0.25"/>
    <row r="212" s="15" customFormat="1" ht="12" customHeight="1" x14ac:dyDescent="0.25"/>
    <row r="213" s="15" customFormat="1" ht="12" customHeight="1" x14ac:dyDescent="0.25"/>
    <row r="214" s="15" customFormat="1" ht="12" customHeight="1" x14ac:dyDescent="0.25"/>
    <row r="215" s="15" customFormat="1" ht="12" customHeight="1" x14ac:dyDescent="0.25"/>
    <row r="216" s="15" customFormat="1" ht="12" customHeight="1" x14ac:dyDescent="0.25"/>
    <row r="217" s="15" customFormat="1" ht="12" customHeight="1" x14ac:dyDescent="0.25"/>
    <row r="218" s="15" customFormat="1" ht="12" customHeight="1" x14ac:dyDescent="0.25"/>
    <row r="219" s="15" customFormat="1" ht="12" customHeight="1" x14ac:dyDescent="0.25"/>
    <row r="220" s="15" customFormat="1" ht="12" customHeight="1" x14ac:dyDescent="0.25"/>
    <row r="221" s="15" customFormat="1" ht="12" customHeight="1" x14ac:dyDescent="0.25"/>
    <row r="222" s="15" customFormat="1" ht="12" customHeight="1" x14ac:dyDescent="0.25"/>
    <row r="223" s="15" customFormat="1" ht="12" customHeight="1" x14ac:dyDescent="0.25"/>
    <row r="224" s="15" customFormat="1" ht="12" customHeight="1" x14ac:dyDescent="0.25"/>
    <row r="225" s="15" customFormat="1" ht="12" customHeight="1" x14ac:dyDescent="0.25"/>
    <row r="226" s="15" customFormat="1" ht="12" customHeight="1" x14ac:dyDescent="0.25"/>
    <row r="227" s="15" customFormat="1" ht="12" customHeight="1" x14ac:dyDescent="0.25"/>
    <row r="228" s="15" customFormat="1" ht="12" customHeight="1" x14ac:dyDescent="0.25"/>
    <row r="229" s="15" customFormat="1" ht="12" customHeight="1" x14ac:dyDescent="0.25"/>
    <row r="230" s="15" customFormat="1" ht="12" customHeight="1" x14ac:dyDescent="0.25"/>
    <row r="231" s="15" customFormat="1" ht="12" customHeight="1" x14ac:dyDescent="0.25"/>
    <row r="232" s="15" customFormat="1" ht="12" customHeight="1" x14ac:dyDescent="0.25"/>
    <row r="233" s="15" customFormat="1" ht="12" customHeight="1" x14ac:dyDescent="0.25"/>
    <row r="234" s="15" customFormat="1" ht="12" customHeight="1" x14ac:dyDescent="0.25"/>
    <row r="235" s="15" customFormat="1" ht="12" customHeight="1" x14ac:dyDescent="0.25"/>
    <row r="236" s="15" customFormat="1" ht="12" customHeight="1" x14ac:dyDescent="0.25"/>
    <row r="237" s="15" customFormat="1" ht="12" customHeight="1" x14ac:dyDescent="0.25"/>
    <row r="238" s="15" customFormat="1" ht="12" customHeight="1" x14ac:dyDescent="0.25"/>
    <row r="239" s="15" customFormat="1" ht="12" customHeight="1" x14ac:dyDescent="0.25"/>
    <row r="240" s="15" customFormat="1" ht="12" customHeight="1" x14ac:dyDescent="0.25"/>
    <row r="241" s="15" customFormat="1" ht="12" customHeight="1" x14ac:dyDescent="0.25"/>
    <row r="242" s="15" customFormat="1" ht="12" customHeight="1" x14ac:dyDescent="0.25"/>
    <row r="243" s="15" customFormat="1" ht="12" customHeight="1" x14ac:dyDescent="0.25"/>
    <row r="244" s="15" customFormat="1" ht="12" customHeight="1" x14ac:dyDescent="0.25"/>
    <row r="245" s="15" customFormat="1" ht="12" customHeight="1" x14ac:dyDescent="0.25"/>
    <row r="246" s="15" customFormat="1" ht="12" customHeight="1" x14ac:dyDescent="0.25"/>
    <row r="247" s="15" customFormat="1" ht="12" customHeight="1" x14ac:dyDescent="0.25"/>
    <row r="248" s="15" customFormat="1" ht="12" customHeight="1" x14ac:dyDescent="0.25"/>
    <row r="249" s="15" customFormat="1" ht="12" customHeight="1" x14ac:dyDescent="0.25"/>
    <row r="250" s="15" customFormat="1" ht="12" customHeight="1" x14ac:dyDescent="0.25"/>
    <row r="251" s="15" customFormat="1" ht="12" customHeight="1" x14ac:dyDescent="0.25"/>
    <row r="252" s="15" customFormat="1" ht="12" customHeight="1" x14ac:dyDescent="0.25"/>
    <row r="253" s="15" customFormat="1" ht="12" customHeight="1" x14ac:dyDescent="0.25"/>
    <row r="254" s="15" customFormat="1" ht="12" customHeight="1" x14ac:dyDescent="0.25"/>
    <row r="255" s="15" customFormat="1" ht="12" customHeight="1" x14ac:dyDescent="0.25"/>
    <row r="256" s="15" customFormat="1" ht="12" customHeight="1" x14ac:dyDescent="0.25"/>
    <row r="257" s="15" customFormat="1" ht="12" customHeight="1" x14ac:dyDescent="0.25"/>
    <row r="258" s="15" customFormat="1" ht="12" customHeight="1" x14ac:dyDescent="0.25"/>
    <row r="259" s="15" customFormat="1" ht="12" customHeight="1" x14ac:dyDescent="0.25"/>
    <row r="260" s="15" customFormat="1" ht="12" customHeight="1" x14ac:dyDescent="0.25"/>
    <row r="261" s="15" customFormat="1" ht="12" customHeight="1" x14ac:dyDescent="0.25"/>
    <row r="262" s="15" customFormat="1" ht="12" customHeight="1" x14ac:dyDescent="0.25"/>
    <row r="263" s="15" customFormat="1" ht="12" customHeight="1" x14ac:dyDescent="0.25"/>
    <row r="264" s="15" customFormat="1" ht="12" customHeight="1" x14ac:dyDescent="0.25"/>
    <row r="265" s="15" customFormat="1" ht="12" customHeight="1" x14ac:dyDescent="0.25"/>
    <row r="266" s="15" customFormat="1" ht="12" customHeight="1" x14ac:dyDescent="0.25"/>
    <row r="267" s="15" customFormat="1" ht="12" customHeight="1" x14ac:dyDescent="0.25"/>
    <row r="268" s="15" customFormat="1" ht="12" customHeight="1" x14ac:dyDescent="0.25"/>
    <row r="269" s="15" customFormat="1" ht="12" customHeight="1" x14ac:dyDescent="0.25"/>
    <row r="270" s="15" customFormat="1" ht="12" customHeight="1" x14ac:dyDescent="0.25"/>
    <row r="271" s="15" customFormat="1" ht="12" customHeight="1" x14ac:dyDescent="0.25"/>
    <row r="272" s="15" customFormat="1" ht="12" customHeight="1" x14ac:dyDescent="0.25"/>
    <row r="273" s="15" customFormat="1" ht="12" customHeight="1" x14ac:dyDescent="0.25"/>
    <row r="274" s="15" customFormat="1" ht="12" customHeight="1" x14ac:dyDescent="0.25"/>
    <row r="275" s="15" customFormat="1" ht="12" customHeight="1" x14ac:dyDescent="0.25"/>
    <row r="276" s="15" customFormat="1" ht="12" customHeight="1" x14ac:dyDescent="0.25"/>
    <row r="277" s="15" customFormat="1" ht="12" customHeight="1" x14ac:dyDescent="0.25"/>
    <row r="278" s="15" customFormat="1" ht="12" customHeight="1" x14ac:dyDescent="0.25"/>
    <row r="279" s="15" customFormat="1" ht="12" customHeight="1" x14ac:dyDescent="0.25"/>
    <row r="280" s="15" customFormat="1" ht="12" customHeight="1" x14ac:dyDescent="0.25"/>
    <row r="281" s="15" customFormat="1" ht="12" customHeight="1" x14ac:dyDescent="0.25"/>
    <row r="282" s="15" customFormat="1" ht="12" customHeight="1" x14ac:dyDescent="0.25"/>
    <row r="283" s="15" customFormat="1" ht="12" customHeight="1" x14ac:dyDescent="0.25"/>
    <row r="284" s="15" customFormat="1" ht="12" customHeight="1" x14ac:dyDescent="0.25"/>
    <row r="285" s="15" customFormat="1" ht="12" customHeight="1" x14ac:dyDescent="0.25"/>
    <row r="286" s="15" customFormat="1" ht="12" customHeight="1" x14ac:dyDescent="0.25"/>
    <row r="287" s="15" customFormat="1" ht="12" customHeight="1" x14ac:dyDescent="0.25"/>
    <row r="288" s="15" customFormat="1" ht="12" customHeight="1" x14ac:dyDescent="0.25"/>
    <row r="289" s="15" customFormat="1" ht="12" customHeight="1" x14ac:dyDescent="0.25"/>
    <row r="290" s="15" customFormat="1" ht="12" customHeight="1" x14ac:dyDescent="0.25"/>
    <row r="291" s="15" customFormat="1" ht="12" customHeight="1" x14ac:dyDescent="0.25"/>
    <row r="292" s="15" customFormat="1" ht="12" customHeight="1" x14ac:dyDescent="0.25"/>
    <row r="293" s="15" customFormat="1" ht="12" customHeight="1" x14ac:dyDescent="0.25"/>
    <row r="294" s="15" customFormat="1" ht="12" customHeight="1" x14ac:dyDescent="0.25"/>
    <row r="295" s="15" customFormat="1" ht="12" customHeight="1" x14ac:dyDescent="0.25"/>
    <row r="296" s="15" customFormat="1" ht="12" customHeight="1" x14ac:dyDescent="0.25"/>
    <row r="297" s="15" customFormat="1" ht="12" customHeight="1" x14ac:dyDescent="0.25"/>
    <row r="298" s="15" customFormat="1" ht="12" customHeight="1" x14ac:dyDescent="0.25"/>
    <row r="299" s="15" customFormat="1" ht="12" customHeight="1" x14ac:dyDescent="0.25"/>
    <row r="300" s="15" customFormat="1" ht="12" customHeight="1" x14ac:dyDescent="0.25"/>
    <row r="301" s="15" customFormat="1" ht="12" customHeight="1" x14ac:dyDescent="0.25"/>
    <row r="302" s="15" customFormat="1" ht="12" customHeight="1" x14ac:dyDescent="0.25"/>
    <row r="303" s="15" customFormat="1" ht="12" customHeight="1" x14ac:dyDescent="0.25"/>
  </sheetData>
  <sheetProtection password="C422" sheet="1" objects="1" scenarios="1"/>
  <mergeCells count="60">
    <mergeCell ref="C64:E64"/>
    <mergeCell ref="L64:N64"/>
    <mergeCell ref="J29:M29"/>
    <mergeCell ref="M20:O20"/>
    <mergeCell ref="G17:H17"/>
    <mergeCell ref="D29:H29"/>
    <mergeCell ref="D30:H30"/>
    <mergeCell ref="D31:H31"/>
    <mergeCell ref="D24:H24"/>
    <mergeCell ref="D17:F17"/>
    <mergeCell ref="A53:Q57"/>
    <mergeCell ref="A59:Q61"/>
    <mergeCell ref="M30:Q30"/>
    <mergeCell ref="M36:O36"/>
    <mergeCell ref="D33:H33"/>
    <mergeCell ref="N41:P41"/>
    <mergeCell ref="A63:B63"/>
    <mergeCell ref="M21:Q21"/>
    <mergeCell ref="M22:Q22"/>
    <mergeCell ref="D22:H22"/>
    <mergeCell ref="M23:Q23"/>
    <mergeCell ref="M25:P25"/>
    <mergeCell ref="J33:L33"/>
    <mergeCell ref="N31:Q31"/>
    <mergeCell ref="D35:H35"/>
    <mergeCell ref="M32:Q32"/>
    <mergeCell ref="M33:Q33"/>
    <mergeCell ref="M34:N34"/>
    <mergeCell ref="N43:P43"/>
    <mergeCell ref="N44:P44"/>
    <mergeCell ref="N45:P45"/>
    <mergeCell ref="N42:P42"/>
    <mergeCell ref="N40:P40"/>
    <mergeCell ref="E21:H21"/>
    <mergeCell ref="E23:H23"/>
    <mergeCell ref="D32:E32"/>
    <mergeCell ref="E34:H34"/>
    <mergeCell ref="E36:H36"/>
    <mergeCell ref="M35:Q35"/>
    <mergeCell ref="A14:C14"/>
    <mergeCell ref="E40:G40"/>
    <mergeCell ref="E41:G41"/>
    <mergeCell ref="E42:G42"/>
    <mergeCell ref="D15:H15"/>
    <mergeCell ref="D16:H16"/>
    <mergeCell ref="D18:H18"/>
    <mergeCell ref="D20:H20"/>
    <mergeCell ref="E19:H19"/>
    <mergeCell ref="M14:N14"/>
    <mergeCell ref="M15:N15"/>
    <mergeCell ref="J8:P8"/>
    <mergeCell ref="M19:N19"/>
    <mergeCell ref="D7:F7"/>
    <mergeCell ref="M9:O9"/>
    <mergeCell ref="L10:O10"/>
    <mergeCell ref="L11:O11"/>
    <mergeCell ref="M18:N18"/>
    <mergeCell ref="N16:Q16"/>
    <mergeCell ref="M17:Q17"/>
    <mergeCell ref="E8:G8"/>
  </mergeCells>
  <conditionalFormatting sqref="D26">
    <cfRule type="expression" dxfId="184" priority="371">
      <formula>$A$26=""</formula>
    </cfRule>
    <cfRule type="expression" dxfId="183" priority="373">
      <formula>OR($D$26="Igen",$D$26="Nem")</formula>
    </cfRule>
    <cfRule type="expression" dxfId="182" priority="374">
      <formula>$A$26&lt;&gt;""</formula>
    </cfRule>
  </conditionalFormatting>
  <conditionalFormatting sqref="A26">
    <cfRule type="expression" dxfId="181" priority="372">
      <formula>$A$14=""</formula>
    </cfRule>
  </conditionalFormatting>
  <conditionalFormatting sqref="D37:H37">
    <cfRule type="expression" dxfId="180" priority="336">
      <formula>$A$37=""</formula>
    </cfRule>
    <cfRule type="notContainsBlanks" dxfId="179" priority="337">
      <formula>LEN(TRIM(D37))&gt;0</formula>
    </cfRule>
    <cfRule type="expression" dxfId="178" priority="338">
      <formula>$A$27&lt;&gt;""</formula>
    </cfRule>
  </conditionalFormatting>
  <conditionalFormatting sqref="J8:P8">
    <cfRule type="notContainsBlanks" dxfId="177" priority="235">
      <formula>LEN(TRIM(J8))&gt;0</formula>
    </cfRule>
  </conditionalFormatting>
  <conditionalFormatting sqref="L9">
    <cfRule type="notContainsBlanks" dxfId="176" priority="234">
      <formula>LEN(TRIM(L9))&gt;0</formula>
    </cfRule>
  </conditionalFormatting>
  <conditionalFormatting sqref="M9:O9">
    <cfRule type="notContainsBlanks" dxfId="175" priority="233">
      <formula>LEN(TRIM(M9))&gt;0</formula>
    </cfRule>
  </conditionalFormatting>
  <conditionalFormatting sqref="L10:O10">
    <cfRule type="notContainsBlanks" dxfId="174" priority="232">
      <formula>LEN(TRIM(L10))&gt;0</formula>
    </cfRule>
  </conditionalFormatting>
  <conditionalFormatting sqref="A14:C14">
    <cfRule type="expression" dxfId="173" priority="225">
      <formula>$A$13=""</formula>
    </cfRule>
    <cfRule type="notContainsBlanks" dxfId="172" priority="226">
      <formula>LEN(TRIM(A14))&gt;0</formula>
    </cfRule>
    <cfRule type="expression" dxfId="171" priority="227">
      <formula>$A$13&lt;&gt;""</formula>
    </cfRule>
  </conditionalFormatting>
  <conditionalFormatting sqref="D15:H15">
    <cfRule type="expression" dxfId="170" priority="222">
      <formula>$A$15=""</formula>
    </cfRule>
    <cfRule type="notContainsBlanks" dxfId="169" priority="223">
      <formula>LEN(TRIM(D15))&gt;0</formula>
    </cfRule>
    <cfRule type="expression" dxfId="168" priority="224">
      <formula>$A$15&lt;&gt;""</formula>
    </cfRule>
  </conditionalFormatting>
  <conditionalFormatting sqref="D16:H16">
    <cfRule type="expression" dxfId="167" priority="219">
      <formula>$A$16=""</formula>
    </cfRule>
    <cfRule type="notContainsBlanks" dxfId="166" priority="220">
      <formula>LEN(TRIM(D16))&gt;0</formula>
    </cfRule>
    <cfRule type="expression" dxfId="165" priority="221">
      <formula>$A$15&lt;&gt;""</formula>
    </cfRule>
  </conditionalFormatting>
  <conditionalFormatting sqref="D17:F17">
    <cfRule type="expression" dxfId="164" priority="216">
      <formula>$A$17=""</formula>
    </cfRule>
    <cfRule type="notContainsBlanks" dxfId="163" priority="217">
      <formula>LEN(TRIM(D17))&gt;0</formula>
    </cfRule>
    <cfRule type="expression" dxfId="162" priority="218">
      <formula>$A$15&lt;&gt;""</formula>
    </cfRule>
  </conditionalFormatting>
  <conditionalFormatting sqref="D18:H18">
    <cfRule type="expression" dxfId="161" priority="209">
      <formula>$A$18=""</formula>
    </cfRule>
    <cfRule type="notContainsBlanks" dxfId="160" priority="210">
      <formula>LEN(TRIM(D18))&gt;0</formula>
    </cfRule>
    <cfRule type="expression" dxfId="159" priority="211">
      <formula>$A$15&lt;&gt;""</formula>
    </cfRule>
  </conditionalFormatting>
  <conditionalFormatting sqref="D19">
    <cfRule type="expression" dxfId="158" priority="206">
      <formula>$A$19=""</formula>
    </cfRule>
    <cfRule type="notContainsBlanks" dxfId="157" priority="207">
      <formula>LEN(TRIM(D19))&gt;0</formula>
    </cfRule>
    <cfRule type="expression" dxfId="156" priority="208">
      <formula>$A$15&lt;&gt;""</formula>
    </cfRule>
  </conditionalFormatting>
  <conditionalFormatting sqref="E19:H19">
    <cfRule type="expression" dxfId="155" priority="203">
      <formula>$A$20=""</formula>
    </cfRule>
    <cfRule type="notContainsBlanks" dxfId="154" priority="204">
      <formula>LEN(TRIM(E19))&gt;0</formula>
    </cfRule>
    <cfRule type="expression" dxfId="153" priority="205">
      <formula>$A$15&lt;&gt;""</formula>
    </cfRule>
  </conditionalFormatting>
  <conditionalFormatting sqref="D20:H20">
    <cfRule type="expression" dxfId="152" priority="200">
      <formula>$A$20=""</formula>
    </cfRule>
    <cfRule type="notContainsBlanks" dxfId="151" priority="201">
      <formula>LEN(TRIM(D20))&gt;0</formula>
    </cfRule>
    <cfRule type="expression" dxfId="150" priority="202">
      <formula>$A$15&lt;&gt;""</formula>
    </cfRule>
  </conditionalFormatting>
  <conditionalFormatting sqref="D23">
    <cfRule type="expression" dxfId="149" priority="188">
      <formula>$A$21=""</formula>
    </cfRule>
    <cfRule type="notContainsBlanks" dxfId="148" priority="189">
      <formula>LEN(TRIM(D23))&gt;0</formula>
    </cfRule>
    <cfRule type="expression" dxfId="147" priority="190">
      <formula>$A$15&lt;&gt;""</formula>
    </cfRule>
  </conditionalFormatting>
  <conditionalFormatting sqref="D24:H24">
    <cfRule type="expression" dxfId="146" priority="182">
      <formula>$A$24=""</formula>
    </cfRule>
    <cfRule type="notContainsBlanks" dxfId="145" priority="183">
      <formula>LEN(TRIM(D24))&gt;0</formula>
    </cfRule>
    <cfRule type="expression" dxfId="144" priority="184">
      <formula>$A$15&lt;&gt;""</formula>
    </cfRule>
  </conditionalFormatting>
  <conditionalFormatting sqref="D29:H29">
    <cfRule type="expression" dxfId="143" priority="179">
      <formula>$A$29=""</formula>
    </cfRule>
    <cfRule type="notContainsBlanks" dxfId="142" priority="180">
      <formula>LEN(TRIM(D29))&gt;0</formula>
    </cfRule>
    <cfRule type="expression" dxfId="141" priority="181">
      <formula>$A$27&lt;&gt;""</formula>
    </cfRule>
  </conditionalFormatting>
  <conditionalFormatting sqref="D30:H30">
    <cfRule type="expression" dxfId="140" priority="176">
      <formula>$A$30=""</formula>
    </cfRule>
    <cfRule type="notContainsBlanks" dxfId="139" priority="177">
      <formula>LEN(TRIM(D30))&gt;0</formula>
    </cfRule>
    <cfRule type="expression" dxfId="138" priority="178">
      <formula>$A$27&lt;&gt;""</formula>
    </cfRule>
  </conditionalFormatting>
  <conditionalFormatting sqref="D31:H31">
    <cfRule type="expression" dxfId="137" priority="173">
      <formula>$A$31=""</formula>
    </cfRule>
    <cfRule type="notContainsBlanks" dxfId="136" priority="174">
      <formula>LEN(TRIM(D31))&gt;0</formula>
    </cfRule>
    <cfRule type="expression" dxfId="135" priority="175">
      <formula>$A$27&lt;&gt;""</formula>
    </cfRule>
  </conditionalFormatting>
  <conditionalFormatting sqref="D32:E32">
    <cfRule type="expression" dxfId="134" priority="170">
      <formula>$A$32=""</formula>
    </cfRule>
    <cfRule type="notContainsBlanks" dxfId="133" priority="171">
      <formula>LEN(TRIM(D32))&gt;0</formula>
    </cfRule>
    <cfRule type="expression" dxfId="132" priority="172">
      <formula>$A$27&lt;&gt;""</formula>
    </cfRule>
  </conditionalFormatting>
  <conditionalFormatting sqref="D33:H33">
    <cfRule type="expression" dxfId="131" priority="167">
      <formula>$A$33=""</formula>
    </cfRule>
    <cfRule type="notContainsBlanks" dxfId="130" priority="168">
      <formula>LEN(TRIM(D33))&gt;0</formula>
    </cfRule>
    <cfRule type="expression" dxfId="129" priority="169">
      <formula>$A$27&lt;&gt;""</formula>
    </cfRule>
  </conditionalFormatting>
  <conditionalFormatting sqref="D34">
    <cfRule type="expression" dxfId="128" priority="164">
      <formula>$A$34=""</formula>
    </cfRule>
    <cfRule type="notContainsBlanks" dxfId="127" priority="165">
      <formula>LEN(TRIM(D34))&gt;0</formula>
    </cfRule>
    <cfRule type="expression" dxfId="126" priority="166">
      <formula>$A$27&lt;&gt;""</formula>
    </cfRule>
  </conditionalFormatting>
  <conditionalFormatting sqref="E34:H34">
    <cfRule type="expression" dxfId="125" priority="161">
      <formula>$A$34=""</formula>
    </cfRule>
    <cfRule type="notContainsBlanks" dxfId="124" priority="162">
      <formula>LEN(TRIM(E34))&gt;0</formula>
    </cfRule>
    <cfRule type="expression" dxfId="123" priority="163">
      <formula>$A$27&lt;&gt;""</formula>
    </cfRule>
  </conditionalFormatting>
  <conditionalFormatting sqref="D35:H35">
    <cfRule type="expression" dxfId="122" priority="158">
      <formula>$A$33=""</formula>
    </cfRule>
    <cfRule type="notContainsBlanks" dxfId="121" priority="159">
      <formula>LEN(TRIM(D35))&gt;0</formula>
    </cfRule>
    <cfRule type="expression" dxfId="120" priority="160">
      <formula>$A$27&lt;&gt;""</formula>
    </cfRule>
  </conditionalFormatting>
  <conditionalFormatting sqref="D36">
    <cfRule type="expression" dxfId="119" priority="155">
      <formula>$A$36=""</formula>
    </cfRule>
    <cfRule type="notContainsBlanks" dxfId="118" priority="156">
      <formula>LEN(TRIM(D36))&gt;0</formula>
    </cfRule>
    <cfRule type="expression" dxfId="117" priority="157">
      <formula>$A$27&lt;&gt;""</formula>
    </cfRule>
  </conditionalFormatting>
  <conditionalFormatting sqref="E36:H36">
    <cfRule type="expression" dxfId="116" priority="152">
      <formula>$A$36=""</formula>
    </cfRule>
    <cfRule type="notContainsBlanks" dxfId="115" priority="153">
      <formula>LEN(TRIM(E36))&gt;0</formula>
    </cfRule>
    <cfRule type="expression" dxfId="114" priority="154">
      <formula>$A$27&lt;&gt;""</formula>
    </cfRule>
  </conditionalFormatting>
  <conditionalFormatting sqref="M15:N15">
    <cfRule type="expression" dxfId="113" priority="143">
      <formula>AND($J$15&lt;&gt;"",$M$15&lt;&gt;"")</formula>
    </cfRule>
    <cfRule type="expression" dxfId="112" priority="144">
      <formula>$J$15=""</formula>
    </cfRule>
    <cfRule type="expression" dxfId="111" priority="145">
      <formula>$J$15&lt;&gt;""</formula>
    </cfRule>
  </conditionalFormatting>
  <conditionalFormatting sqref="M16">
    <cfRule type="expression" dxfId="110" priority="140">
      <formula>$J$16=""</formula>
    </cfRule>
    <cfRule type="notContainsBlanks" dxfId="109" priority="141">
      <formula>LEN(TRIM(M16))&gt;0</formula>
    </cfRule>
    <cfRule type="expression" dxfId="108" priority="142">
      <formula>$J$13&lt;&gt;""</formula>
    </cfRule>
  </conditionalFormatting>
  <conditionalFormatting sqref="M17:Q17">
    <cfRule type="expression" dxfId="107" priority="134">
      <formula>$J$16=""</formula>
    </cfRule>
    <cfRule type="notContainsBlanks" dxfId="106" priority="135">
      <formula>LEN(TRIM(M17))&gt;0</formula>
    </cfRule>
    <cfRule type="expression" dxfId="105" priority="136">
      <formula>$J$13&lt;&gt;""</formula>
    </cfRule>
  </conditionalFormatting>
  <conditionalFormatting sqref="M18:N18">
    <cfRule type="expression" dxfId="104" priority="131">
      <formula>$J$18=""</formula>
    </cfRule>
    <cfRule type="notContainsBlanks" dxfId="103" priority="132">
      <formula>LEN(TRIM(M18))&gt;0</formula>
    </cfRule>
    <cfRule type="expression" dxfId="102" priority="133">
      <formula>$J$13&lt;&gt;""</formula>
    </cfRule>
  </conditionalFormatting>
  <conditionalFormatting sqref="M19:N19">
    <cfRule type="expression" dxfId="101" priority="128">
      <formula>$J$19=""</formula>
    </cfRule>
    <cfRule type="notContainsBlanks" dxfId="100" priority="129">
      <formula>LEN(TRIM(M19))&gt;0</formula>
    </cfRule>
    <cfRule type="expression" dxfId="99" priority="130">
      <formula>$J$13&lt;&gt;""</formula>
    </cfRule>
  </conditionalFormatting>
  <conditionalFormatting sqref="M20:O20">
    <cfRule type="expression" dxfId="98" priority="125">
      <formula>$J$20=""</formula>
    </cfRule>
    <cfRule type="notContainsBlanks" dxfId="97" priority="126">
      <formula>LEN(TRIM(M20))&gt;0</formula>
    </cfRule>
    <cfRule type="expression" dxfId="96" priority="127">
      <formula>$J$13&lt;&gt;""</formula>
    </cfRule>
  </conditionalFormatting>
  <conditionalFormatting sqref="M21:Q21">
    <cfRule type="expression" dxfId="95" priority="122">
      <formula>$J$21=""</formula>
    </cfRule>
    <cfRule type="notContainsBlanks" dxfId="94" priority="123">
      <formula>LEN(TRIM(M21))&gt;0</formula>
    </cfRule>
    <cfRule type="expression" dxfId="93" priority="124">
      <formula>$J$13&lt;&gt;""</formula>
    </cfRule>
  </conditionalFormatting>
  <conditionalFormatting sqref="M25:P25">
    <cfRule type="expression" dxfId="92" priority="119">
      <formula>$J$25=""</formula>
    </cfRule>
    <cfRule type="notContainsBlanks" dxfId="91" priority="120">
      <formula>LEN(TRIM(M25))&gt;0</formula>
    </cfRule>
    <cfRule type="expression" dxfId="90" priority="121">
      <formula>$J$24&lt;&gt;""</formula>
    </cfRule>
  </conditionalFormatting>
  <conditionalFormatting sqref="M26">
    <cfRule type="expression" dxfId="89" priority="116">
      <formula>$J$26=""</formula>
    </cfRule>
    <cfRule type="notContainsBlanks" dxfId="88" priority="117">
      <formula>LEN(TRIM(M26))&gt;0</formula>
    </cfRule>
    <cfRule type="expression" dxfId="87" priority="118">
      <formula>$J$24&lt;&gt;""</formula>
    </cfRule>
  </conditionalFormatting>
  <conditionalFormatting sqref="M28">
    <cfRule type="expression" dxfId="86" priority="107">
      <formula>$J$28=""</formula>
    </cfRule>
    <cfRule type="containsBlanks" dxfId="85" priority="108">
      <formula>LEN(TRIM(M28))=0</formula>
    </cfRule>
    <cfRule type="notContainsBlanks" dxfId="84" priority="109">
      <formula>LEN(TRIM(M28))&gt;0</formula>
    </cfRule>
  </conditionalFormatting>
  <conditionalFormatting sqref="N31:Q31">
    <cfRule type="expression" dxfId="83" priority="98">
      <formula>$J$31=""</formula>
    </cfRule>
    <cfRule type="notContainsBlanks" dxfId="82" priority="99">
      <formula>LEN(TRIM(N31))&gt;0</formula>
    </cfRule>
    <cfRule type="expression" dxfId="81" priority="100">
      <formula>$J$29&lt;&gt;""</formula>
    </cfRule>
  </conditionalFormatting>
  <conditionalFormatting sqref="M31">
    <cfRule type="expression" dxfId="80" priority="95">
      <formula>$J$31=""</formula>
    </cfRule>
    <cfRule type="notContainsBlanks" dxfId="79" priority="96">
      <formula>LEN(TRIM(M31))&gt;0</formula>
    </cfRule>
    <cfRule type="expression" dxfId="78" priority="97">
      <formula>$J$29&lt;&gt;""</formula>
    </cfRule>
  </conditionalFormatting>
  <conditionalFormatting sqref="M30:Q30">
    <cfRule type="expression" dxfId="77" priority="92">
      <formula>$J$30=""</formula>
    </cfRule>
    <cfRule type="notContainsBlanks" dxfId="76" priority="93">
      <formula>LEN(TRIM(M30))&gt;0</formula>
    </cfRule>
    <cfRule type="expression" dxfId="75" priority="94">
      <formula>$J$29&lt;&gt;""</formula>
    </cfRule>
  </conditionalFormatting>
  <conditionalFormatting sqref="M32:Q32">
    <cfRule type="expression" dxfId="74" priority="86">
      <formula>$J$31=""</formula>
    </cfRule>
    <cfRule type="notContainsBlanks" dxfId="73" priority="87">
      <formula>LEN(TRIM(M32))&gt;0</formula>
    </cfRule>
    <cfRule type="expression" dxfId="72" priority="88">
      <formula>$J$29&lt;&gt;""</formula>
    </cfRule>
  </conditionalFormatting>
  <conditionalFormatting sqref="M33:Q33">
    <cfRule type="expression" dxfId="71" priority="83">
      <formula>$J$33=""</formula>
    </cfRule>
    <cfRule type="notContainsBlanks" dxfId="70" priority="84">
      <formula>LEN(TRIM(M33))&gt;0</formula>
    </cfRule>
    <cfRule type="expression" dxfId="69" priority="85">
      <formula>$J$29&lt;&gt;""</formula>
    </cfRule>
  </conditionalFormatting>
  <conditionalFormatting sqref="M34:N34">
    <cfRule type="expression" dxfId="68" priority="80">
      <formula>$J$34=""</formula>
    </cfRule>
    <cfRule type="notContainsBlanks" dxfId="67" priority="81">
      <formula>LEN(TRIM(M34))&gt;0</formula>
    </cfRule>
    <cfRule type="expression" dxfId="66" priority="82">
      <formula>$J$29&lt;&gt;""</formula>
    </cfRule>
  </conditionalFormatting>
  <conditionalFormatting sqref="M35:Q35">
    <cfRule type="expression" dxfId="65" priority="77">
      <formula>$J$35=""</formula>
    </cfRule>
    <cfRule type="notContainsBlanks" dxfId="64" priority="78">
      <formula>LEN(TRIM(M35))&gt;0</formula>
    </cfRule>
    <cfRule type="expression" dxfId="63" priority="79">
      <formula>$J$29&lt;&gt;""</formula>
    </cfRule>
  </conditionalFormatting>
  <conditionalFormatting sqref="M36:O36">
    <cfRule type="expression" dxfId="62" priority="74">
      <formula>$J$36=""</formula>
    </cfRule>
    <cfRule type="notContainsBlanks" dxfId="61" priority="75">
      <formula>LEN(TRIM(M36))&gt;0</formula>
    </cfRule>
    <cfRule type="expression" dxfId="60" priority="76">
      <formula>$J$29&lt;&gt;""</formula>
    </cfRule>
  </conditionalFormatting>
  <conditionalFormatting sqref="M37">
    <cfRule type="expression" dxfId="59" priority="71">
      <formula>$J$37=""</formula>
    </cfRule>
    <cfRule type="notContainsBlanks" dxfId="58" priority="72">
      <formula>LEN(TRIM(M37))&gt;0</formula>
    </cfRule>
    <cfRule type="expression" dxfId="57" priority="73">
      <formula>$J$29&lt;&gt;""</formula>
    </cfRule>
  </conditionalFormatting>
  <conditionalFormatting sqref="E40:G40">
    <cfRule type="expression" dxfId="56" priority="68">
      <formula>OR($A$13="",$J$13="",$A$39="")</formula>
    </cfRule>
    <cfRule type="notContainsBlanks" dxfId="55" priority="69">
      <formula>LEN(TRIM(E40))&gt;0</formula>
    </cfRule>
    <cfRule type="expression" dxfId="54" priority="70">
      <formula>AND($A$13&lt;&gt;"",$J$13&lt;&gt;"")</formula>
    </cfRule>
  </conditionalFormatting>
  <conditionalFormatting sqref="E41:G41">
    <cfRule type="expression" dxfId="53" priority="65">
      <formula>OR($A$13="",$J$13="",$A$39="")</formula>
    </cfRule>
    <cfRule type="notContainsBlanks" dxfId="52" priority="66">
      <formula>LEN(TRIM(E41))&gt;0</formula>
    </cfRule>
    <cfRule type="expression" dxfId="51" priority="67">
      <formula>AND($A$13&lt;&gt;"",$J$13&lt;&gt;"")</formula>
    </cfRule>
  </conditionalFormatting>
  <conditionalFormatting sqref="E42:G42">
    <cfRule type="expression" dxfId="50" priority="64">
      <formula>OR($A$13="",$M$26="")</formula>
    </cfRule>
  </conditionalFormatting>
  <conditionalFormatting sqref="G17:H17">
    <cfRule type="expression" dxfId="49" priority="60">
      <formula>$A$17=""</formula>
    </cfRule>
    <cfRule type="expression" dxfId="48" priority="61">
      <formula>$A$14="Jogi személy"</formula>
    </cfRule>
    <cfRule type="notContainsBlanks" dxfId="47" priority="62">
      <formula>LEN(TRIM(G17))&gt;0</formula>
    </cfRule>
    <cfRule type="expression" dxfId="46" priority="63">
      <formula>$A$14="Természetes személy"</formula>
    </cfRule>
  </conditionalFormatting>
  <conditionalFormatting sqref="N40:P45">
    <cfRule type="notContainsBlanks" dxfId="45" priority="57">
      <formula>LEN(TRIM(N40))&gt;0</formula>
    </cfRule>
    <cfRule type="expression" dxfId="44" priority="58">
      <formula>OR($I$11=1,$M$26="")</formula>
    </cfRule>
    <cfRule type="expression" dxfId="43" priority="59">
      <formula>$M$26&lt;&gt;""</formula>
    </cfRule>
  </conditionalFormatting>
  <conditionalFormatting sqref="A48:A50">
    <cfRule type="notContainsBlanks" dxfId="42" priority="54">
      <formula>LEN(TRIM(A48))&gt;0</formula>
    </cfRule>
    <cfRule type="containsBlanks" dxfId="41" priority="55">
      <formula>LEN(TRIM(A48))=0</formula>
    </cfRule>
  </conditionalFormatting>
  <conditionalFormatting sqref="A49">
    <cfRule type="expression" dxfId="40" priority="52">
      <formula>$B$48=""</formula>
    </cfRule>
  </conditionalFormatting>
  <conditionalFormatting sqref="A50">
    <cfRule type="expression" dxfId="39" priority="51">
      <formula>$B$48=""</formula>
    </cfRule>
  </conditionalFormatting>
  <conditionalFormatting sqref="J50">
    <cfRule type="expression" dxfId="38" priority="31">
      <formula>$B$48=""</formula>
    </cfRule>
  </conditionalFormatting>
  <conditionalFormatting sqref="A48">
    <cfRule type="expression" dxfId="37" priority="38">
      <formula>OR($A$47="",$A$13="")</formula>
    </cfRule>
  </conditionalFormatting>
  <conditionalFormatting sqref="A49">
    <cfRule type="expression" dxfId="36" priority="37">
      <formula>OR($A$47="",$A$13="")</formula>
    </cfRule>
  </conditionalFormatting>
  <conditionalFormatting sqref="A50">
    <cfRule type="expression" dxfId="35" priority="36">
      <formula>$B$48=""</formula>
    </cfRule>
  </conditionalFormatting>
  <conditionalFormatting sqref="A50">
    <cfRule type="expression" dxfId="34" priority="35">
      <formula>OR($A$47="",$A$13="")</formula>
    </cfRule>
  </conditionalFormatting>
  <conditionalFormatting sqref="J48:J50">
    <cfRule type="notContainsBlanks" dxfId="33" priority="33">
      <formula>LEN(TRIM(J48))&gt;0</formula>
    </cfRule>
    <cfRule type="containsBlanks" dxfId="32" priority="34">
      <formula>LEN(TRIM(J48))=0</formula>
    </cfRule>
  </conditionalFormatting>
  <conditionalFormatting sqref="J49">
    <cfRule type="expression" dxfId="31" priority="32">
      <formula>$B$48=""</formula>
    </cfRule>
  </conditionalFormatting>
  <conditionalFormatting sqref="J48">
    <cfRule type="expression" dxfId="30" priority="30">
      <formula>OR($A$47="",$A$13="")</formula>
    </cfRule>
  </conditionalFormatting>
  <conditionalFormatting sqref="J49">
    <cfRule type="expression" dxfId="29" priority="29">
      <formula>OR($A$47="",$A$13="")</formula>
    </cfRule>
  </conditionalFormatting>
  <conditionalFormatting sqref="J50">
    <cfRule type="expression" dxfId="28" priority="28">
      <formula>$B$48=""</formula>
    </cfRule>
  </conditionalFormatting>
  <conditionalFormatting sqref="J50">
    <cfRule type="expression" dxfId="27" priority="27">
      <formula>OR($A$47="",$A$13="")</formula>
    </cfRule>
  </conditionalFormatting>
  <conditionalFormatting sqref="A53:Q57">
    <cfRule type="notContainsBlanks" dxfId="26" priority="25">
      <formula>LEN(TRIM(A53))&gt;0</formula>
    </cfRule>
    <cfRule type="expression" dxfId="25" priority="26">
      <formula>$A$52=""</formula>
    </cfRule>
  </conditionalFormatting>
  <conditionalFormatting sqref="M22:Q22">
    <cfRule type="expression" dxfId="24" priority="22">
      <formula>$J$22=""</formula>
    </cfRule>
    <cfRule type="notContainsBlanks" dxfId="23" priority="23">
      <formula>LEN(TRIM(M22))&gt;0</formula>
    </cfRule>
    <cfRule type="expression" dxfId="22" priority="24">
      <formula>$J$13&lt;&gt;""</formula>
    </cfRule>
  </conditionalFormatting>
  <conditionalFormatting sqref="M23:Q23">
    <cfRule type="expression" dxfId="21" priority="19">
      <formula>$J$23=""</formula>
    </cfRule>
    <cfRule type="notContainsBlanks" dxfId="20" priority="20">
      <formula>LEN(TRIM(M23))&gt;0</formula>
    </cfRule>
    <cfRule type="expression" dxfId="19" priority="21">
      <formula>$J$13&lt;&gt;""</formula>
    </cfRule>
  </conditionalFormatting>
  <conditionalFormatting sqref="C64:E64">
    <cfRule type="expression" dxfId="18" priority="18">
      <formula>OR(I11=1,$M$26="")</formula>
    </cfRule>
  </conditionalFormatting>
  <conditionalFormatting sqref="L64:N64">
    <cfRule type="expression" dxfId="17" priority="17">
      <formula>OR(I11=1,$M$26="")</formula>
    </cfRule>
  </conditionalFormatting>
  <conditionalFormatting sqref="D21">
    <cfRule type="expression" dxfId="16" priority="14">
      <formula>$A$19=""</formula>
    </cfRule>
    <cfRule type="notContainsBlanks" dxfId="15" priority="15">
      <formula>LEN(TRIM(D21))&gt;0</formula>
    </cfRule>
    <cfRule type="expression" dxfId="14" priority="16">
      <formula>$A$15&lt;&gt;""</formula>
    </cfRule>
  </conditionalFormatting>
  <conditionalFormatting sqref="E21:H21">
    <cfRule type="expression" dxfId="13" priority="11">
      <formula>$A$20=""</formula>
    </cfRule>
    <cfRule type="notContainsBlanks" dxfId="12" priority="12">
      <formula>LEN(TRIM(E21))&gt;0</formula>
    </cfRule>
    <cfRule type="expression" dxfId="11" priority="13">
      <formula>$A$15&lt;&gt;""</formula>
    </cfRule>
  </conditionalFormatting>
  <conditionalFormatting sqref="D22:H22">
    <cfRule type="expression" dxfId="10" priority="8">
      <formula>$A$20=""</formula>
    </cfRule>
    <cfRule type="notContainsBlanks" dxfId="9" priority="9">
      <formula>LEN(TRIM(D22))&gt;0</formula>
    </cfRule>
    <cfRule type="expression" dxfId="8" priority="10">
      <formula>$A$15&lt;&gt;""</formula>
    </cfRule>
  </conditionalFormatting>
  <conditionalFormatting sqref="E23:H23">
    <cfRule type="expression" dxfId="7" priority="5">
      <formula>$A$21=""</formula>
    </cfRule>
    <cfRule type="notContainsBlanks" dxfId="6" priority="6">
      <formula>LEN(TRIM(E23))&gt;0</formula>
    </cfRule>
    <cfRule type="expression" dxfId="5" priority="7">
      <formula>$A$15&lt;&gt;""</formula>
    </cfRule>
  </conditionalFormatting>
  <conditionalFormatting sqref="L11:O11">
    <cfRule type="notContainsBlanks" dxfId="4" priority="4">
      <formula>LEN(TRIM(L11))&gt;0</formula>
    </cfRule>
  </conditionalFormatting>
  <conditionalFormatting sqref="M14:N14">
    <cfRule type="expression" dxfId="3" priority="1">
      <formula>$J$18=""</formula>
    </cfRule>
    <cfRule type="notContainsBlanks" dxfId="2" priority="2">
      <formula>LEN(TRIM(M14))&gt;0</formula>
    </cfRule>
    <cfRule type="expression" dxfId="1" priority="3">
      <formula>$J$13&lt;&gt;""</formula>
    </cfRule>
  </conditionalFormatting>
  <dataValidations xWindow="816" yWindow="197" count="24">
    <dataValidation type="list" allowBlank="1" showInputMessage="1" showErrorMessage="1" errorTitle="Hibás adat!" error="Érvénytelen körzetszámot adtál meg!_x000a__x000a_A listából tudsz válassztani a cella melletti nyilra kattintás után!_x000a__x000a_Nyomd meg a MÉGSE gombot és válassz a listából!" promptTitle="Mobiltelefon körzetszám" prompt="Kérlek, válassz a listából! Minden képpen szükségünk van egy mobiltelefon számra, hogy elérhessünk!" sqref="L9" xr:uid="{00000000-0002-0000-0000-000000000000}">
      <formula1>"'+36(20),'+36(30),'+36(31),'+36(50),'+36(70)"</formula1>
    </dataValidation>
    <dataValidation type="whole" allowBlank="1" showInputMessage="1" showErrorMessage="1" errorTitle="Rossz hívószám" error="Rosszul írtad be! a hívószám 7 számjegy, szóköz, kötőjel nélkül._x000a_PL: 1234567" promptTitle="Mobil hívószám               " prompt="Add meg mobiltelefonod hívószámát azért,_x000a_ha kérdésünk van elérhessünk rajta!" sqref="M9:O9" xr:uid="{00000000-0002-0000-0000-000001000000}">
      <formula1>1000000</formula1>
      <formula2>9999999</formula2>
    </dataValidation>
    <dataValidation type="list" allowBlank="1" showInputMessage="1" showErrorMessage="1" promptTitle="Szerződés fajta" prompt="Új szerződés, vagy átdolgozás lehet" sqref="M14" xr:uid="{00000000-0002-0000-0000-000002000000}">
      <formula1>"Új szerződés,Átdolgozás"</formula1>
    </dataValidation>
    <dataValidation type="date" allowBlank="1" showInputMessage="1" showErrorMessage="1" errorTitle="Hibás dátum" error="Kérlek ellenőrizd, helyesen adtad-e meg a dátumot!" promptTitle="Kockázatviselés kezdő napja" prompt="A legkorábbi dátum az ajánlat aláírást követő nap lehet, a legkésőbbi kockázatviselési nap az ajánlat aláírását követő 181. nap lehet._x000a__x000a_Formátum:  2000.01.01" sqref="M18:N18" xr:uid="{00000000-0002-0000-0000-000003000000}">
      <formula1>TODAY()+1</formula1>
      <formula2>TODAY()+181</formula2>
    </dataValidation>
    <dataValidation type="list" allowBlank="1" showInputMessage="1" showErrorMessage="1" errorTitle="Hibás dátum" error="Kérlek ellenőrizd, helyesen adtad-e meg a dátumot!" promptTitle="Kockázatviselés kezdő napja" prompt="A legkorábbi dátum az ajánlat aláírást követő nap lehet, a legkésőbbi kockázatviselési nap az ajánlat aláírását követő 181. nap lehet._x000a__x000a_Formátum:  2000.01.01" sqref="M19:N19" xr:uid="{00000000-0002-0000-0000-000004000000}">
      <formula1>"éves,féléves,negyedéves"</formula1>
    </dataValidation>
    <dataValidation type="textLength" allowBlank="1" showInputMessage="1" showErrorMessage="1" errorTitle="Helytelen név!" error="Kélrek pontosan add meg a vállalkozás nevét!" promptTitle="Add meg vállalkozásod nevét!" prompt=" " sqref="J8:P8" xr:uid="{00000000-0002-0000-0000-000005000000}">
      <formula1>3</formula1>
      <formula2>50</formula2>
    </dataValidation>
    <dataValidation type="textLength" allowBlank="1" showInputMessage="1" showErrorMessage="1" error="Nem megfelelő e-mail cím!" promptTitle="E-mail cím" prompt="Azt az e-mail címet add meg, ahová az ajánlatot küldhetjük!" sqref="L10:O10" xr:uid="{00000000-0002-0000-0000-000006000000}">
      <formula1>7</formula1>
      <formula2>50</formula2>
    </dataValidation>
    <dataValidation type="whole" allowBlank="1" showInputMessage="1" showErrorMessage="1" error="Hibás partnerkód, kérlek ellenőrizd!" promptTitle="Közvetítő kód" prompt="Kélrek, add meg közvetítő kódodat!_x000a_" sqref="L11:O11" xr:uid="{254C9750-B83C-40A3-B050-E11FC5A32BAA}">
      <formula1>1000</formula1>
      <formula2>999999999</formula2>
    </dataValidation>
    <dataValidation type="list" allowBlank="1" showInputMessage="1" showErrorMessage="1" sqref="D36" xr:uid="{00000000-0002-0000-0000-000008000000}">
      <formula1>"'+36 (20),'+36 (30),'+36 (31),'+36 (70)"</formula1>
    </dataValidation>
    <dataValidation type="whole" allowBlank="1" showInputMessage="1" showErrorMessage="1" sqref="E36:H36 E23:H23" xr:uid="{00000000-0002-0000-0000-000009000000}">
      <formula1>1000000</formula1>
      <formula2>9999999</formula2>
    </dataValidation>
    <dataValidation type="textLength" allowBlank="1" showInputMessage="1" showErrorMessage="1" sqref="D24:H24" xr:uid="{00000000-0002-0000-0000-00000A000000}">
      <formula1>7</formula1>
      <formula2>50</formula2>
    </dataValidation>
    <dataValidation type="list" allowBlank="1" showInputMessage="1" showErrorMessage="1" sqref="M20:O20" xr:uid="{00000000-0002-0000-0000-00000B000000}">
      <formula1>"csoportos díjlehívás,banki utalás,bankkártyás fizetés,csekk"</formula1>
    </dataValidation>
    <dataValidation type="list" allowBlank="1" showInputMessage="1" showErrorMessage="1" sqref="M25:P25" xr:uid="{00000000-0002-0000-0000-00000C000000}">
      <mc:AlternateContent xmlns:x12ac="http://schemas.microsoft.com/office/spreadsheetml/2011/1/ac" xmlns:mc="http://schemas.openxmlformats.org/markup-compatibility/2006">
        <mc:Choice Requires="x12ac">
          <x12ac:list>"Családi ház, sorház, ikerház",Lakás többlakásos épületben,Nyaraló</x12ac:list>
        </mc:Choice>
        <mc:Fallback>
          <formula1>"Családi ház, sorház, ikerház,Lakás többlakásos épületben,Nyaraló"</formula1>
        </mc:Fallback>
      </mc:AlternateContent>
    </dataValidation>
    <dataValidation type="whole" allowBlank="1" showInputMessage="1" showErrorMessage="1" sqref="M16 D19 D34 D21" xr:uid="{00000000-0002-0000-0000-00000D000000}">
      <formula1>1000</formula1>
      <formula2>9999</formula2>
    </dataValidation>
    <dataValidation type="textLength" allowBlank="1" showInputMessage="1" showErrorMessage="1" errorTitle="Érvénytelen vagy túl hosszú név" error="Pontosan add meg a Szerződő nevét._x000a_Maximum 50 karakter adható meg." sqref="D15:H16" xr:uid="{00000000-0002-0000-0000-00000E000000}">
      <formula1>1</formula1>
      <formula2>50</formula2>
    </dataValidation>
    <dataValidation type="date" allowBlank="1" showInputMessage="1" showErrorMessage="1" errorTitle="Rossz formátum, vagy dátum" error="formátum:_x000a_2000.01.01_x000a__x000a_18 év alatti nem lehet Biztosított!" sqref="G17:H17" xr:uid="{00000000-0002-0000-0000-00000F000000}">
      <formula1>TODAY()-43000</formula1>
      <formula2>TODAY()-3652</formula2>
    </dataValidation>
    <dataValidation type="whole" allowBlank="1" showInputMessage="1" showErrorMessage="1" errorTitle="Nem megfelelő érték" error="50.000.000 Ft alatti épületre nem adható egyedi ajánlat. " promptTitle="Épület/építmény érték együttesen" prompt="A biztosítandó Épület és építmény értékét egyben kell  megadni._x000a__x000a_Építmény lehet pl. medence, épített kerti sütő, szaletli, épített út." sqref="E40:G40" xr:uid="{00000000-0002-0000-0000-000010000000}">
      <formula1>5000000</formula1>
      <formula2>10000000000</formula2>
    </dataValidation>
    <dataValidation type="whole" allowBlank="1" showInputMessage="1" showErrorMessage="1" errorTitle="Nem megfelelő érték" error="500.000 Ft alatti melléképületre nem adható egyedi ajánlat" promptTitle="Melléképület értéke" prompt="Add meg a Melléképület értékét." sqref="E41:G41" xr:uid="{00000000-0002-0000-0000-000011000000}">
      <formula1>500000</formula1>
      <formula2>1000000000</formula2>
    </dataValidation>
    <dataValidation type="whole" allowBlank="1" showInputMessage="1" showErrorMessage="1" errorTitle="Hibás Ingóság érték" error="10.000.000 Ft alatti ingóságra nem adható egyedi ajánlat." sqref="E42:G42" xr:uid="{00000000-0002-0000-0000-000012000000}">
      <formula1>1000000</formula1>
      <formula2>2000000000</formula2>
    </dataValidation>
    <dataValidation type="date" allowBlank="1" showInputMessage="1" showErrorMessage="1" errorTitle="Rossz formátum, vagy dátum" error="Rosszul írtad be a dátumot, formátum:_x000a_2000.01.01_x000a__x000a_18 év alatti nem lehet Biztosított!_x000a_" sqref="D32:E32" xr:uid="{00000000-0002-0000-0000-000013000000}">
      <formula1>TODAY()-43000</formula1>
      <formula2>TODAY()-3652</formula2>
    </dataValidation>
    <dataValidation type="textLength" allowBlank="1" showInputMessage="1" showErrorMessage="1" errorTitle="Nem jó a kötvényszám" error="A WK és az SP kezdetű kötvényszámok 10 karakterből állnak. A hagyományos kötvényszámok pedig 7 számjegyűek." sqref="M15:N15" xr:uid="{00000000-0002-0000-0000-000014000000}">
      <formula1>7</formula1>
      <formula2>10</formula2>
    </dataValidation>
    <dataValidation type="list" allowBlank="1" showInputMessage="1" showErrorMessage="1" sqref="M28 A48:A50 J48:J50" xr:uid="{00000000-0002-0000-0000-000015000000}">
      <formula1>"igen,nem"</formula1>
    </dataValidation>
    <dataValidation type="list" allowBlank="1" showInputMessage="1" showErrorMessage="1" sqref="M37" xr:uid="{00000000-0002-0000-0000-000016000000}">
      <formula1>"HUF,EUR,CHF,USD,JPY,CNY,RUB"</formula1>
    </dataValidation>
    <dataValidation type="list" allowBlank="1" showInputMessage="1" showErrorMessage="1" sqref="D23" xr:uid="{0971D7A7-A77C-4454-8075-C1BDEB20FD92}">
      <formula1>"'+36 (20),'+36 (30),'+36 (31),'+36 (50),'+36(70)"</formula1>
    </dataValidation>
  </dataValidations>
  <printOptions horizontalCentered="1"/>
  <pageMargins left="0.43307086614173229" right="0.43307086614173229" top="0.70866141732283472" bottom="0.70866141732283472" header="0.31496062992125984" footer="0.31496062992125984"/>
  <pageSetup paperSize="9" scale="96" orientation="portrait" blackAndWhite="1" r:id="rId1"/>
  <headerFooter>
    <oddFooter>&amp;C&amp;8UNIQA Biztosító Zrt. 1134 Budapest, Róbert Károly krt 70-74. Telefon +36 20/30/70/5445-555 Telefax: +36 1 2386-060 E-mail: info@uniqa.hu www.uniqa.hu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16" yWindow="197" count="2">
        <x14:dataValidation type="list" allowBlank="1" showErrorMessage="1" promptTitle="Válaszd ki a Szerződő típusát!" prompt="Jogi személy választása esetén a Biztosított minden esetben megegyezik a Szerződővel." xr:uid="{00000000-0002-0000-0000-000017000000}">
          <x14:formula1>
            <xm:f>Paramétertábla!$B$1:$B$2</xm:f>
          </x14:formula1>
          <xm:sqref>A14:C14</xm:sqref>
        </x14:dataValidation>
        <x14:dataValidation type="list" allowBlank="1" showInputMessage="1" showErrorMessage="1" xr:uid="{00000000-0002-0000-0000-000018000000}">
          <x14:formula1>
            <xm:f>Paramétertábla!$E$1:$E$2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P25"/>
  <sheetViews>
    <sheetView zoomScale="136" zoomScaleNormal="136" workbookViewId="0">
      <selection activeCell="E19" sqref="E19:H19"/>
    </sheetView>
  </sheetViews>
  <sheetFormatPr defaultRowHeight="15" x14ac:dyDescent="0.25"/>
  <sheetData>
    <row r="1" spans="2:16" x14ac:dyDescent="0.25">
      <c r="B1" s="2" t="str">
        <f>IF(Adatközlő!A13="","","Természetes személy")</f>
        <v/>
      </c>
      <c r="E1" s="2" t="str">
        <f>IF(Adatközlő!A14="Jogi személy","","Igen")</f>
        <v>Igen</v>
      </c>
    </row>
    <row r="2" spans="2:16" x14ac:dyDescent="0.25">
      <c r="B2" s="2" t="str">
        <f>IF(Adatközlő!A13="","","Jogi személy")</f>
        <v/>
      </c>
      <c r="E2" s="2" t="str">
        <f>IF(Adatközlő!A14="Jogi személy","","Nem")</f>
        <v>Nem</v>
      </c>
      <c r="F2" s="7"/>
    </row>
    <row r="4" spans="2:16" x14ac:dyDescent="0.25">
      <c r="B4" s="9" t="s">
        <v>14</v>
      </c>
      <c r="J4" s="9" t="s">
        <v>20</v>
      </c>
    </row>
    <row r="5" spans="2:16" x14ac:dyDescent="0.25">
      <c r="B5" s="4" t="s">
        <v>0</v>
      </c>
      <c r="C5" s="1"/>
      <c r="D5" s="1"/>
      <c r="E5" s="294" t="s">
        <v>19</v>
      </c>
      <c r="F5" s="294"/>
      <c r="G5" s="294"/>
      <c r="H5" s="294"/>
      <c r="J5" s="4" t="s">
        <v>15</v>
      </c>
      <c r="M5" s="294" t="s">
        <v>21</v>
      </c>
      <c r="N5" s="294"/>
      <c r="O5" s="294"/>
      <c r="P5" s="294"/>
    </row>
    <row r="6" spans="2:16" x14ac:dyDescent="0.25">
      <c r="B6" s="5" t="s">
        <v>5</v>
      </c>
      <c r="C6" s="1"/>
      <c r="D6" s="1"/>
      <c r="E6" s="294" t="s">
        <v>19</v>
      </c>
      <c r="F6" s="294"/>
      <c r="G6" s="294"/>
      <c r="H6" s="294"/>
      <c r="J6" s="5" t="s">
        <v>19</v>
      </c>
      <c r="M6" s="294" t="s">
        <v>21</v>
      </c>
      <c r="N6" s="294"/>
      <c r="O6" s="294"/>
      <c r="P6" s="294"/>
    </row>
    <row r="7" spans="2:16" x14ac:dyDescent="0.25">
      <c r="B7" s="5" t="s">
        <v>24</v>
      </c>
      <c r="C7" s="1"/>
      <c r="D7" s="1"/>
      <c r="E7" s="294" t="s">
        <v>19</v>
      </c>
      <c r="F7" s="294"/>
      <c r="G7" s="294"/>
      <c r="H7" s="294"/>
      <c r="J7" s="5" t="s">
        <v>16</v>
      </c>
      <c r="M7" s="294" t="s">
        <v>21</v>
      </c>
      <c r="N7" s="294"/>
      <c r="O7" s="294"/>
      <c r="P7" s="294"/>
    </row>
    <row r="8" spans="2:16" x14ac:dyDescent="0.25">
      <c r="B8" s="5" t="s">
        <v>25</v>
      </c>
      <c r="C8" s="1"/>
      <c r="D8" s="1"/>
      <c r="E8" s="298" t="s">
        <v>22</v>
      </c>
      <c r="F8" s="298"/>
      <c r="G8" s="5"/>
      <c r="H8" s="8"/>
      <c r="J8" s="5" t="s">
        <v>18</v>
      </c>
      <c r="M8" s="299" t="s">
        <v>23</v>
      </c>
      <c r="N8" s="299"/>
      <c r="O8" s="5"/>
      <c r="P8" s="5"/>
    </row>
    <row r="9" spans="2:16" x14ac:dyDescent="0.25">
      <c r="B9" s="5" t="s">
        <v>6</v>
      </c>
      <c r="C9" s="1"/>
      <c r="D9" s="1"/>
      <c r="E9" s="294" t="s">
        <v>19</v>
      </c>
      <c r="F9" s="294"/>
      <c r="G9" s="294"/>
      <c r="H9" s="294"/>
      <c r="J9" s="5" t="s">
        <v>17</v>
      </c>
      <c r="M9" s="294" t="s">
        <v>21</v>
      </c>
      <c r="N9" s="294"/>
      <c r="O9" s="294"/>
      <c r="P9" s="294"/>
    </row>
    <row r="10" spans="2:16" x14ac:dyDescent="0.25">
      <c r="B10" s="5" t="s">
        <v>19</v>
      </c>
      <c r="C10" s="1"/>
      <c r="D10" s="1"/>
      <c r="E10" s="294" t="s">
        <v>19</v>
      </c>
      <c r="F10" s="294"/>
      <c r="G10" s="294"/>
      <c r="H10" s="294"/>
      <c r="J10" s="5" t="s">
        <v>19</v>
      </c>
      <c r="M10" s="294" t="s">
        <v>21</v>
      </c>
      <c r="N10" s="294"/>
      <c r="O10" s="294"/>
      <c r="P10" s="294"/>
    </row>
    <row r="11" spans="2:16" x14ac:dyDescent="0.25">
      <c r="B11" s="5" t="s">
        <v>2</v>
      </c>
      <c r="C11" s="1"/>
      <c r="D11" s="1"/>
      <c r="E11" s="294" t="s">
        <v>19</v>
      </c>
      <c r="F11" s="294"/>
      <c r="G11" s="294"/>
      <c r="H11" s="294"/>
      <c r="J11" s="5" t="s">
        <v>2</v>
      </c>
      <c r="K11" s="1"/>
      <c r="L11" s="1"/>
      <c r="M11" s="294" t="s">
        <v>21</v>
      </c>
      <c r="N11" s="294"/>
      <c r="O11" s="294"/>
      <c r="P11" s="294"/>
    </row>
    <row r="12" spans="2:16" x14ac:dyDescent="0.25">
      <c r="B12" s="5" t="s">
        <v>19</v>
      </c>
      <c r="C12" s="1"/>
      <c r="D12" s="1"/>
      <c r="E12" s="294" t="s">
        <v>19</v>
      </c>
      <c r="F12" s="294"/>
      <c r="G12" s="294"/>
      <c r="H12" s="294"/>
      <c r="J12" s="5" t="s">
        <v>19</v>
      </c>
      <c r="K12" s="1"/>
      <c r="L12" s="1"/>
      <c r="M12" s="294" t="s">
        <v>21</v>
      </c>
      <c r="N12" s="294"/>
      <c r="O12" s="294"/>
      <c r="P12" s="294"/>
    </row>
    <row r="13" spans="2:16" x14ac:dyDescent="0.25">
      <c r="B13" s="5" t="s">
        <v>3</v>
      </c>
      <c r="C13" s="1"/>
      <c r="D13" s="1"/>
      <c r="E13" s="6" t="s">
        <v>19</v>
      </c>
      <c r="F13" s="295" t="s">
        <v>19</v>
      </c>
      <c r="G13" s="295"/>
      <c r="H13" s="295"/>
      <c r="J13" s="5" t="s">
        <v>3</v>
      </c>
      <c r="K13" s="1"/>
      <c r="L13" s="1"/>
      <c r="M13" s="6" t="s">
        <v>21</v>
      </c>
      <c r="N13" s="295" t="s">
        <v>21</v>
      </c>
      <c r="O13" s="295"/>
      <c r="P13" s="295"/>
    </row>
    <row r="14" spans="2:16" x14ac:dyDescent="0.25">
      <c r="B14" s="5" t="s">
        <v>4</v>
      </c>
      <c r="C14" s="1"/>
      <c r="D14" s="1"/>
      <c r="E14" s="296" t="s">
        <v>19</v>
      </c>
      <c r="F14" s="297"/>
      <c r="G14" s="297"/>
      <c r="H14" s="297"/>
      <c r="J14" s="5" t="s">
        <v>4</v>
      </c>
      <c r="K14" s="1"/>
      <c r="L14" s="1"/>
      <c r="M14" s="296" t="s">
        <v>21</v>
      </c>
      <c r="N14" s="297"/>
      <c r="O14" s="297"/>
      <c r="P14" s="297"/>
    </row>
    <row r="15" spans="2:16" x14ac:dyDescent="0.25">
      <c r="B15" s="5" t="s">
        <v>19</v>
      </c>
    </row>
    <row r="16" spans="2:16" x14ac:dyDescent="0.25">
      <c r="B16" s="9" t="s">
        <v>13</v>
      </c>
    </row>
    <row r="17" spans="2:8" x14ac:dyDescent="0.25">
      <c r="B17" s="5" t="s">
        <v>0</v>
      </c>
      <c r="C17" s="1"/>
      <c r="D17" s="1"/>
      <c r="E17" s="303"/>
      <c r="F17" s="303"/>
      <c r="G17" s="303"/>
      <c r="H17" s="303"/>
    </row>
    <row r="18" spans="2:8" x14ac:dyDescent="0.25">
      <c r="B18" s="5" t="s">
        <v>5</v>
      </c>
      <c r="C18" s="1"/>
      <c r="D18" s="1"/>
      <c r="E18" s="303"/>
      <c r="F18" s="303"/>
      <c r="G18" s="303"/>
      <c r="H18" s="303"/>
    </row>
    <row r="19" spans="2:8" x14ac:dyDescent="0.25">
      <c r="B19" s="5" t="s">
        <v>11</v>
      </c>
      <c r="C19" s="1"/>
      <c r="D19" s="1"/>
      <c r="E19" s="303"/>
      <c r="F19" s="303"/>
      <c r="G19" s="303"/>
      <c r="H19" s="303"/>
    </row>
    <row r="20" spans="2:8" x14ac:dyDescent="0.25">
      <c r="B20" s="5" t="s">
        <v>10</v>
      </c>
      <c r="C20" s="1"/>
      <c r="D20" s="1"/>
      <c r="E20" s="304"/>
      <c r="F20" s="304"/>
      <c r="G20" s="2"/>
      <c r="H20" s="2"/>
    </row>
    <row r="21" spans="2:8" x14ac:dyDescent="0.25">
      <c r="B21" s="5" t="s">
        <v>1</v>
      </c>
      <c r="C21" s="1"/>
      <c r="D21" s="1"/>
      <c r="E21" s="303"/>
      <c r="F21" s="303"/>
      <c r="G21" s="303"/>
      <c r="H21" s="303"/>
    </row>
    <row r="22" spans="2:8" x14ac:dyDescent="0.25">
      <c r="B22" s="5" t="s">
        <v>6</v>
      </c>
      <c r="C22" s="1"/>
      <c r="D22" s="1"/>
      <c r="E22" s="303"/>
      <c r="F22" s="303"/>
      <c r="G22" s="303"/>
      <c r="H22" s="303"/>
    </row>
    <row r="23" spans="2:8" x14ac:dyDescent="0.25">
      <c r="B23" s="5" t="s">
        <v>19</v>
      </c>
      <c r="C23" s="1"/>
      <c r="D23" s="1"/>
      <c r="E23" s="303"/>
      <c r="F23" s="303"/>
      <c r="G23" s="303"/>
      <c r="H23" s="303"/>
    </row>
    <row r="24" spans="2:8" x14ac:dyDescent="0.25">
      <c r="B24" s="5" t="s">
        <v>3</v>
      </c>
      <c r="C24" s="1"/>
      <c r="D24" s="1"/>
      <c r="E24" s="3"/>
      <c r="F24" s="300"/>
      <c r="G24" s="300"/>
      <c r="H24" s="300"/>
    </row>
    <row r="25" spans="2:8" x14ac:dyDescent="0.25">
      <c r="B25" s="5" t="s">
        <v>4</v>
      </c>
      <c r="C25" s="1"/>
      <c r="D25" s="1"/>
      <c r="E25" s="301"/>
      <c r="F25" s="302"/>
      <c r="G25" s="302"/>
      <c r="H25" s="302"/>
    </row>
  </sheetData>
  <dataConsolidate/>
  <mergeCells count="29">
    <mergeCell ref="E9:H9"/>
    <mergeCell ref="F24:H24"/>
    <mergeCell ref="E25:H25"/>
    <mergeCell ref="E19:H19"/>
    <mergeCell ref="E20:F20"/>
    <mergeCell ref="E21:H21"/>
    <mergeCell ref="E22:H22"/>
    <mergeCell ref="E23:H23"/>
    <mergeCell ref="E17:H17"/>
    <mergeCell ref="E18:H18"/>
    <mergeCell ref="F13:H13"/>
    <mergeCell ref="E14:H14"/>
    <mergeCell ref="E10:H10"/>
    <mergeCell ref="E12:H12"/>
    <mergeCell ref="E11:H11"/>
    <mergeCell ref="E5:H5"/>
    <mergeCell ref="E6:H6"/>
    <mergeCell ref="E7:H7"/>
    <mergeCell ref="E8:F8"/>
    <mergeCell ref="M8:N8"/>
    <mergeCell ref="M5:P5"/>
    <mergeCell ref="M6:P6"/>
    <mergeCell ref="M11:P11"/>
    <mergeCell ref="M12:P12"/>
    <mergeCell ref="N13:P13"/>
    <mergeCell ref="M14:P14"/>
    <mergeCell ref="M7:P7"/>
    <mergeCell ref="M9:P9"/>
    <mergeCell ref="M10:P10"/>
  </mergeCells>
  <conditionalFormatting sqref="E17:H19 E20:F20 E21:H25">
    <cfRule type="containsBlanks" dxfId="0" priority="5">
      <formula>LEN(TRIM(E17))=0</formula>
    </cfRule>
  </conditionalFormatting>
  <dataValidations count="10">
    <dataValidation allowBlank="1" showInputMessage="1" showErrorMessage="1" promptTitle="Kötelező adat!" prompt="A pontos e-mail címre van szükség!" sqref="E14:H14 E25:H25 M14:P14" xr:uid="{00000000-0002-0000-0100-000000000000}"/>
    <dataValidation type="date" allowBlank="1" showInputMessage="1" showErrorMessage="1" errorTitle="Nem érvényes dátum" error="Kérlek figyelj a, hogy jó legyen a formátum és pontos a dátum!" promptTitle="A Szerződő születési dátuma" prompt="_x000a_Tarifális adat, kérlek pontosan add meg._x000a__x000a_Formátuma:  1972.09.28" sqref="E20:F20" xr:uid="{00000000-0002-0000-0100-000001000000}">
      <formula1>1</formula1>
      <formula2>TODAY()-6575</formula2>
    </dataValidation>
    <dataValidation allowBlank="1" showInputMessage="1" showErrorMessage="1" promptTitle="Utcanév, házszám mező     " prompt="Add meg az utcanevet és a házszámot_x000a_(ha van emelet, ajtó azt is)." sqref="E23:H23" xr:uid="{00000000-0002-0000-0100-000002000000}"/>
    <dataValidation allowBlank="1" showInputMessage="1" showErrorMessage="1" promptTitle="Iránytószám, település" prompt="Add meg az irányítószámot és a település nevét_x000a__x000a_Forma: 1134 Budapest" sqref="E22:H22" xr:uid="{00000000-0002-0000-0100-000003000000}"/>
    <dataValidation type="date" allowBlank="1" showInputMessage="1" showErrorMessage="1" sqref="G8 G20 O8" xr:uid="{00000000-0002-0000-0100-000004000000}">
      <formula1>1</formula1>
      <formula2>TODAY()-6575</formula2>
    </dataValidation>
    <dataValidation type="textLength" allowBlank="1" showInputMessage="1" showErrorMessage="1" errorTitle="Ismeretlen település" error="Rossz adatot adtál meg!" promptTitle="Születési hely" sqref="E19:H19" xr:uid="{00000000-0002-0000-0100-000005000000}">
      <formula1>3</formula1>
      <formula2>40</formula2>
    </dataValidation>
    <dataValidation type="whole" allowBlank="1" showInputMessage="1" showErrorMessage="1" errorTitle="Rossz hívószám" error="Nem adtad meg, vagy rosszul írtad be!" promptTitle="Hívószám" prompt="Add meg mobiltelefon-számod!" sqref="F24:H24" xr:uid="{00000000-0002-0000-0100-000006000000}">
      <formula1>1000000</formula1>
      <formula2>9999999</formula2>
    </dataValidation>
    <dataValidation type="list" allowBlank="1" showInputMessage="1" showErrorMessage="1" errorTitle="Hibás adat!" error="Érvénytelen körzetszámot adtál meg!" promptTitle="Körzetszám" prompt="Válassz a listából!" sqref="E24" xr:uid="{00000000-0002-0000-0100-000007000000}">
      <formula1>"'+36 (20),'+36 (30),'+36 (31),'+36 (70)"</formula1>
    </dataValidation>
    <dataValidation type="textLength" allowBlank="1" showInputMessage="1" showErrorMessage="1" promptTitle="Biztosított titulus, vezetéknév" prompt="A vezetéknév mellet a titulust is add meg, ha van!" sqref="E17:H17" xr:uid="{00000000-0002-0000-0100-000008000000}">
      <formula1>2</formula1>
      <formula2>50</formula2>
    </dataValidation>
    <dataValidation type="textLength" allowBlank="1" showInputMessage="1" showErrorMessage="1" promptTitle="Biztosított utónév mező" prompt="A Biztosított minden utónevét add meg." sqref="E18:H18" xr:uid="{00000000-0002-0000-0100-000009000000}">
      <formula1>2</formula1>
      <formula2>50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7"/>
  <sheetViews>
    <sheetView zoomScale="130" zoomScaleNormal="130" workbookViewId="0">
      <selection activeCell="R10" sqref="R10"/>
    </sheetView>
  </sheetViews>
  <sheetFormatPr defaultRowHeight="11.25" x14ac:dyDescent="0.2"/>
  <cols>
    <col min="1" max="23" width="5.7109375" style="71" customWidth="1"/>
    <col min="24" max="16384" width="9.140625" style="71"/>
  </cols>
  <sheetData>
    <row r="1" spans="1:16" ht="4.5" customHeight="1" x14ac:dyDescent="0.2"/>
    <row r="2" spans="1:16" ht="12" customHeight="1" x14ac:dyDescent="0.2">
      <c r="E2" s="71" t="str">
        <f>IF(Adatközlő!A14="Jogi személy","Cégnév*:","Neve*:")</f>
        <v>Neve*:</v>
      </c>
      <c r="I2" s="315" t="str">
        <f>Adatközlő!D15&amp;" "&amp;Adatközlő!D16</f>
        <v xml:space="preserve"> </v>
      </c>
      <c r="J2" s="315"/>
      <c r="K2" s="315"/>
      <c r="L2" s="315"/>
      <c r="M2" s="315"/>
      <c r="N2" s="315"/>
      <c r="O2" s="315"/>
    </row>
    <row r="3" spans="1:16" ht="12" customHeight="1" x14ac:dyDescent="0.2">
      <c r="E3" s="71" t="str">
        <f>IF(Adatközlő!A14="Jogi személy","Cégforma*:","Születési helye*:")</f>
        <v>Születési helye*:</v>
      </c>
      <c r="I3" s="315">
        <f>Adatközlő!D17</f>
        <v>0</v>
      </c>
      <c r="J3" s="315"/>
      <c r="K3" s="315"/>
      <c r="L3" s="315"/>
      <c r="M3" s="315"/>
      <c r="N3" s="315"/>
      <c r="O3" s="315"/>
    </row>
    <row r="4" spans="1:16" ht="12" customHeight="1" x14ac:dyDescent="0.2">
      <c r="E4" s="71" t="s">
        <v>29</v>
      </c>
      <c r="I4" s="308">
        <f>IF(Adatközlő!A14="Jogi személy","",Adatközlő!G17)</f>
        <v>0</v>
      </c>
      <c r="J4" s="308"/>
      <c r="K4" s="308"/>
      <c r="L4" s="72"/>
      <c r="M4" s="72"/>
      <c r="N4" s="72"/>
      <c r="O4" s="72"/>
    </row>
    <row r="5" spans="1:16" ht="12" customHeight="1" x14ac:dyDescent="0.2">
      <c r="E5" s="71" t="str">
        <f>IF(Adatközlő!A14="Jogi személy","Adószám*:","Anyja neve*:")</f>
        <v>Anyja neve*:</v>
      </c>
      <c r="I5" s="315">
        <f>Adatközlő!D18</f>
        <v>0</v>
      </c>
      <c r="J5" s="315"/>
      <c r="K5" s="315"/>
      <c r="L5" s="315"/>
      <c r="M5" s="315"/>
      <c r="N5" s="315"/>
      <c r="O5" s="315"/>
    </row>
    <row r="6" spans="1:16" ht="12" customHeight="1" x14ac:dyDescent="0.2">
      <c r="E6" s="71" t="s">
        <v>30</v>
      </c>
      <c r="I6" s="315">
        <f>Adatközlő!D24</f>
        <v>0</v>
      </c>
      <c r="J6" s="315"/>
      <c r="K6" s="315"/>
      <c r="L6" s="315"/>
      <c r="M6" s="315"/>
      <c r="N6" s="315"/>
      <c r="O6" s="315"/>
    </row>
    <row r="7" spans="1:16" ht="12" customHeight="1" x14ac:dyDescent="0.2">
      <c r="A7" s="71" t="s">
        <v>39</v>
      </c>
      <c r="E7" s="71" t="s">
        <v>31</v>
      </c>
      <c r="I7" s="315" t="str">
        <f>Adatközlő!D23&amp;" "&amp;Adatközlő!E23</f>
        <v xml:space="preserve"> </v>
      </c>
      <c r="J7" s="315"/>
      <c r="K7" s="315"/>
      <c r="L7" s="315"/>
      <c r="M7" s="72"/>
      <c r="N7" s="72"/>
      <c r="O7" s="72"/>
    </row>
    <row r="8" spans="1:16" ht="12" customHeight="1" x14ac:dyDescent="0.2">
      <c r="E8" s="309" t="s">
        <v>41</v>
      </c>
      <c r="F8" s="309"/>
      <c r="G8" s="309"/>
      <c r="H8" s="309"/>
      <c r="I8" s="309"/>
      <c r="J8" s="309"/>
    </row>
    <row r="9" spans="1:16" ht="12" customHeight="1" x14ac:dyDescent="0.2"/>
    <row r="10" spans="1:16" ht="12" customHeight="1" x14ac:dyDescent="0.2"/>
    <row r="11" spans="1:16" ht="12" customHeight="1" x14ac:dyDescent="0.2"/>
    <row r="12" spans="1:16" ht="12" customHeight="1" x14ac:dyDescent="0.2">
      <c r="A12" s="73"/>
      <c r="B12" s="74"/>
      <c r="C12" s="74"/>
      <c r="D12" s="74"/>
      <c r="E12" s="310" t="s">
        <v>32</v>
      </c>
      <c r="F12" s="310"/>
      <c r="G12" s="310"/>
      <c r="H12" s="310"/>
      <c r="I12" s="310"/>
      <c r="J12" s="310"/>
      <c r="K12" s="310"/>
      <c r="L12" s="310"/>
      <c r="M12" s="74"/>
      <c r="N12" s="74"/>
      <c r="O12" s="74"/>
      <c r="P12" s="75"/>
    </row>
    <row r="13" spans="1:16" ht="5.0999999999999996" customHeight="1" x14ac:dyDescent="0.2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</row>
    <row r="14" spans="1:16" ht="12" customHeight="1" x14ac:dyDescent="0.2">
      <c r="A14" s="311" t="s">
        <v>150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3"/>
    </row>
    <row r="15" spans="1:16" ht="12" customHeight="1" x14ac:dyDescent="0.2">
      <c r="A15" s="314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3"/>
    </row>
    <row r="16" spans="1:16" ht="12" customHeight="1" x14ac:dyDescent="0.2">
      <c r="A16" s="314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3"/>
    </row>
    <row r="17" spans="1:16" ht="12" customHeight="1" x14ac:dyDescent="0.2">
      <c r="A17" s="314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3"/>
    </row>
    <row r="18" spans="1:16" ht="12" customHeight="1" x14ac:dyDescent="0.2">
      <c r="A18" s="314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3"/>
    </row>
    <row r="19" spans="1:16" ht="12" customHeight="1" x14ac:dyDescent="0.2">
      <c r="A19" s="314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3"/>
    </row>
    <row r="20" spans="1:16" ht="12" customHeight="1" x14ac:dyDescent="0.2">
      <c r="A20" s="314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3"/>
    </row>
    <row r="21" spans="1:16" ht="12" customHeight="1" x14ac:dyDescent="0.2">
      <c r="A21" s="314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3"/>
    </row>
    <row r="22" spans="1:16" ht="12" customHeight="1" x14ac:dyDescent="0.2">
      <c r="A22" s="314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3"/>
    </row>
    <row r="23" spans="1:16" ht="12" customHeight="1" x14ac:dyDescent="0.2">
      <c r="A23" s="314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3"/>
    </row>
    <row r="24" spans="1:16" ht="12" customHeight="1" x14ac:dyDescent="0.2">
      <c r="A24" s="314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3"/>
    </row>
    <row r="25" spans="1:16" ht="12" customHeight="1" x14ac:dyDescent="0.2">
      <c r="A25" s="314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3"/>
    </row>
    <row r="26" spans="1:16" ht="12" customHeight="1" x14ac:dyDescent="0.2">
      <c r="A26" s="314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3"/>
    </row>
    <row r="27" spans="1:16" ht="12" customHeight="1" x14ac:dyDescent="0.2">
      <c r="A27" s="314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3"/>
    </row>
    <row r="28" spans="1:16" ht="12" customHeight="1" x14ac:dyDescent="0.2">
      <c r="A28" s="314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3"/>
    </row>
    <row r="29" spans="1:16" ht="12" customHeight="1" x14ac:dyDescent="0.2">
      <c r="A29" s="314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</row>
    <row r="30" spans="1:16" ht="12" customHeight="1" x14ac:dyDescent="0.2">
      <c r="A30" s="314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3"/>
    </row>
    <row r="31" spans="1:16" ht="12" customHeight="1" x14ac:dyDescent="0.2">
      <c r="A31" s="314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3"/>
    </row>
    <row r="32" spans="1:16" ht="12" customHeight="1" x14ac:dyDescent="0.2">
      <c r="A32" s="314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3"/>
    </row>
    <row r="33" spans="1:16" ht="12" customHeight="1" x14ac:dyDescent="0.2">
      <c r="A33" s="314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3"/>
    </row>
    <row r="34" spans="1:16" ht="12" customHeight="1" x14ac:dyDescent="0.2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</row>
    <row r="35" spans="1:16" ht="12" customHeight="1" x14ac:dyDescent="0.2">
      <c r="A35" s="82" t="s">
        <v>33</v>
      </c>
      <c r="B35" s="305">
        <f ca="1">TODAY()</f>
        <v>44074</v>
      </c>
      <c r="C35" s="305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</row>
    <row r="36" spans="1:16" ht="12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</row>
    <row r="37" spans="1:16" ht="12" customHeight="1" x14ac:dyDescent="0.2">
      <c r="A37" s="76"/>
      <c r="B37" s="77"/>
      <c r="C37" s="77"/>
      <c r="D37" s="77"/>
      <c r="E37" s="77"/>
      <c r="F37" s="77"/>
      <c r="G37" s="77"/>
      <c r="H37" s="77"/>
      <c r="I37" s="77"/>
      <c r="J37" s="83"/>
      <c r="K37" s="83"/>
      <c r="L37" s="83"/>
      <c r="M37" s="83"/>
      <c r="N37" s="83"/>
      <c r="O37" s="83"/>
      <c r="P37" s="78"/>
    </row>
    <row r="38" spans="1:16" ht="12" customHeight="1" x14ac:dyDescent="0.2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306" t="s">
        <v>34</v>
      </c>
      <c r="L38" s="306"/>
      <c r="M38" s="306"/>
      <c r="N38" s="306"/>
      <c r="O38" s="77"/>
      <c r="P38" s="78"/>
    </row>
    <row r="39" spans="1:16" ht="12" customHeight="1" x14ac:dyDescent="0.2">
      <c r="A39" s="84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5"/>
    </row>
    <row r="40" spans="1:16" ht="12" customHeight="1" x14ac:dyDescent="0.2"/>
    <row r="41" spans="1:16" ht="12" customHeight="1" x14ac:dyDescent="0.2">
      <c r="A41" s="73"/>
      <c r="B41" s="74"/>
      <c r="C41" s="74"/>
      <c r="D41" s="74"/>
      <c r="E41" s="310" t="s">
        <v>35</v>
      </c>
      <c r="F41" s="310"/>
      <c r="G41" s="310"/>
      <c r="H41" s="310"/>
      <c r="I41" s="310"/>
      <c r="J41" s="310"/>
      <c r="K41" s="310"/>
      <c r="L41" s="310"/>
      <c r="M41" s="74"/>
      <c r="N41" s="74"/>
      <c r="O41" s="74"/>
      <c r="P41" s="75"/>
    </row>
    <row r="42" spans="1:16" ht="5.0999999999999996" customHeight="1" x14ac:dyDescent="0.2">
      <c r="A42" s="76"/>
      <c r="B42" s="77"/>
      <c r="C42" s="77"/>
      <c r="D42" s="77"/>
      <c r="E42" s="86"/>
      <c r="F42" s="86"/>
      <c r="G42" s="86"/>
      <c r="H42" s="86"/>
      <c r="I42" s="86"/>
      <c r="J42" s="86"/>
      <c r="K42" s="86"/>
      <c r="L42" s="86"/>
      <c r="M42" s="77"/>
      <c r="N42" s="77"/>
      <c r="O42" s="77"/>
      <c r="P42" s="78"/>
    </row>
    <row r="43" spans="1:16" ht="12" customHeight="1" x14ac:dyDescent="0.2">
      <c r="A43" s="311" t="s">
        <v>40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3"/>
    </row>
    <row r="44" spans="1:16" ht="12" customHeight="1" x14ac:dyDescent="0.2">
      <c r="A44" s="314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3"/>
    </row>
    <row r="45" spans="1:16" ht="12" customHeight="1" x14ac:dyDescent="0.2">
      <c r="A45" s="314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3"/>
    </row>
    <row r="46" spans="1:16" ht="12" customHeight="1" x14ac:dyDescent="0.2">
      <c r="A46" s="314"/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3"/>
    </row>
    <row r="47" spans="1:16" ht="12" customHeight="1" x14ac:dyDescent="0.2">
      <c r="A47" s="314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3"/>
    </row>
    <row r="48" spans="1:16" ht="12" customHeight="1" x14ac:dyDescent="0.2">
      <c r="A48" s="314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3"/>
    </row>
    <row r="49" spans="1:16" ht="12" customHeight="1" x14ac:dyDescent="0.2">
      <c r="A49" s="314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3"/>
    </row>
    <row r="50" spans="1:16" ht="12" customHeight="1" x14ac:dyDescent="0.2">
      <c r="A50" s="314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3"/>
    </row>
    <row r="51" spans="1:16" ht="12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</row>
    <row r="52" spans="1:16" ht="12" customHeight="1" x14ac:dyDescent="0.2">
      <c r="A52" s="82" t="s">
        <v>33</v>
      </c>
      <c r="B52" s="305">
        <f ca="1">TODAY()</f>
        <v>44074</v>
      </c>
      <c r="C52" s="305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1:16" ht="12" customHeight="1" x14ac:dyDescent="0.2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</row>
    <row r="54" spans="1:16" ht="12" customHeight="1" x14ac:dyDescent="0.2">
      <c r="A54" s="76"/>
      <c r="B54" s="77"/>
      <c r="C54" s="77"/>
      <c r="D54" s="77"/>
      <c r="E54" s="77"/>
      <c r="F54" s="77"/>
      <c r="G54" s="77"/>
      <c r="H54" s="77"/>
      <c r="I54" s="77"/>
      <c r="J54" s="83"/>
      <c r="K54" s="83"/>
      <c r="L54" s="83"/>
      <c r="M54" s="83"/>
      <c r="N54" s="83"/>
      <c r="O54" s="83"/>
      <c r="P54" s="78"/>
    </row>
    <row r="55" spans="1:16" ht="12" customHeight="1" x14ac:dyDescent="0.2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306" t="s">
        <v>34</v>
      </c>
      <c r="L55" s="306"/>
      <c r="M55" s="306"/>
      <c r="N55" s="306"/>
      <c r="O55" s="77"/>
      <c r="P55" s="78"/>
    </row>
    <row r="56" spans="1:16" ht="12" customHeight="1" x14ac:dyDescent="0.2">
      <c r="A56" s="84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5"/>
    </row>
    <row r="57" spans="1:16" ht="12" customHeight="1" x14ac:dyDescent="0.2"/>
    <row r="58" spans="1:16" ht="12" customHeight="1" x14ac:dyDescent="0.2"/>
    <row r="59" spans="1:16" ht="12" customHeight="1" x14ac:dyDescent="0.2"/>
    <row r="60" spans="1:16" ht="12" customHeight="1" x14ac:dyDescent="0.2"/>
    <row r="61" spans="1:16" ht="12" customHeight="1" x14ac:dyDescent="0.2"/>
    <row r="62" spans="1:16" ht="12" customHeight="1" x14ac:dyDescent="0.2"/>
    <row r="63" spans="1:16" ht="9.9499999999999993" customHeight="1" x14ac:dyDescent="0.2">
      <c r="A63" s="87" t="str">
        <f ca="1">"Azonosító"&amp;Adatközlő!D7</f>
        <v>Azonosító</v>
      </c>
    </row>
    <row r="64" spans="1:16" ht="9.9499999999999993" customHeight="1" x14ac:dyDescent="0.2">
      <c r="A64" s="87" t="s">
        <v>36</v>
      </c>
    </row>
    <row r="65" spans="1:4" ht="9.9499999999999993" customHeight="1" x14ac:dyDescent="0.2">
      <c r="A65" s="87" t="s">
        <v>37</v>
      </c>
    </row>
    <row r="66" spans="1:4" ht="9.9499999999999993" customHeight="1" x14ac:dyDescent="0.2">
      <c r="A66" s="307">
        <f ca="1">NOW()</f>
        <v>44074.511429166669</v>
      </c>
      <c r="B66" s="307"/>
      <c r="C66" s="307"/>
      <c r="D66" s="307"/>
    </row>
    <row r="67" spans="1:4" ht="12" customHeight="1" x14ac:dyDescent="0.2"/>
    <row r="68" spans="1:4" ht="12" customHeight="1" x14ac:dyDescent="0.2"/>
    <row r="69" spans="1:4" ht="12" customHeight="1" x14ac:dyDescent="0.2"/>
    <row r="70" spans="1:4" ht="12" customHeight="1" x14ac:dyDescent="0.2"/>
    <row r="71" spans="1:4" ht="12" customHeight="1" x14ac:dyDescent="0.2"/>
    <row r="72" spans="1:4" ht="12" customHeight="1" x14ac:dyDescent="0.2"/>
    <row r="73" spans="1:4" ht="12" customHeight="1" x14ac:dyDescent="0.2"/>
    <row r="74" spans="1:4" ht="12" customHeight="1" x14ac:dyDescent="0.2"/>
    <row r="75" spans="1:4" ht="12" customHeight="1" x14ac:dyDescent="0.2"/>
    <row r="76" spans="1:4" ht="12" customHeight="1" x14ac:dyDescent="0.2"/>
    <row r="77" spans="1:4" ht="12" customHeight="1" x14ac:dyDescent="0.2"/>
  </sheetData>
  <sheetProtection password="C422" sheet="1" objects="1" scenarios="1"/>
  <mergeCells count="16">
    <mergeCell ref="I2:O2"/>
    <mergeCell ref="I3:O3"/>
    <mergeCell ref="I5:O5"/>
    <mergeCell ref="I6:O6"/>
    <mergeCell ref="I7:L7"/>
    <mergeCell ref="B52:C52"/>
    <mergeCell ref="K55:N55"/>
    <mergeCell ref="A66:D66"/>
    <mergeCell ref="I4:K4"/>
    <mergeCell ref="E8:J8"/>
    <mergeCell ref="E12:L12"/>
    <mergeCell ref="A14:P33"/>
    <mergeCell ref="B35:C35"/>
    <mergeCell ref="K38:N38"/>
    <mergeCell ref="E41:L41"/>
    <mergeCell ref="A43:P50"/>
  </mergeCells>
  <pageMargins left="0.43307086614173229" right="0.43307086614173229" top="0.70866141732283472" bottom="0.7086614173228347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307"/>
  <sheetViews>
    <sheetView view="pageLayout" topLeftCell="A27" zoomScaleNormal="130" workbookViewId="0">
      <selection activeCell="J50" sqref="J50"/>
    </sheetView>
  </sheetViews>
  <sheetFormatPr defaultColWidth="5.7109375" defaultRowHeight="14.25" x14ac:dyDescent="0.25"/>
  <cols>
    <col min="1" max="3" width="5.7109375" style="15" customWidth="1"/>
    <col min="4" max="4" width="6.7109375" style="15" customWidth="1"/>
    <col min="5" max="8" width="5.7109375" style="15" customWidth="1"/>
    <col min="9" max="9" width="2.7109375" style="15" customWidth="1"/>
    <col min="10" max="11" width="5.7109375" style="15" customWidth="1"/>
    <col min="12" max="12" width="8.5703125" style="15" customWidth="1"/>
    <col min="13" max="13" width="6.7109375" style="15" customWidth="1"/>
    <col min="14" max="15" width="5.7109375" style="15" customWidth="1"/>
    <col min="16" max="16" width="6.42578125" style="15" customWidth="1"/>
    <col min="17" max="17" width="1" style="15" customWidth="1"/>
    <col min="18" max="18" width="1.42578125" style="18" customWidth="1"/>
    <col min="19" max="21" width="5.7109375" style="18" customWidth="1"/>
    <col min="22" max="36" width="5.7109375" style="11" customWidth="1"/>
    <col min="37" max="37" width="8.7109375" style="11" customWidth="1"/>
    <col min="38" max="45" width="5.7109375" style="11"/>
    <col min="46" max="16384" width="5.7109375" style="15"/>
  </cols>
  <sheetData>
    <row r="1" spans="1:45" ht="12.75" customHeight="1" x14ac:dyDescent="0.25">
      <c r="P1" s="220" t="s">
        <v>146</v>
      </c>
      <c r="Z1" s="16"/>
    </row>
    <row r="2" spans="1:45" ht="11.25" customHeight="1" x14ac:dyDescent="0.25"/>
    <row r="3" spans="1:45" ht="25.5" customHeight="1" x14ac:dyDescent="0.25">
      <c r="D3" s="195" t="s">
        <v>42</v>
      </c>
      <c r="S3" s="325"/>
      <c r="T3" s="325"/>
      <c r="U3" s="325"/>
      <c r="Z3" s="16"/>
    </row>
    <row r="4" spans="1:45" ht="18" customHeight="1" x14ac:dyDescent="0.25">
      <c r="D4" s="195" t="s">
        <v>43</v>
      </c>
      <c r="M4" s="20"/>
      <c r="Q4" s="20"/>
      <c r="S4" s="325"/>
      <c r="T4" s="325"/>
      <c r="U4" s="325"/>
      <c r="Z4" s="16"/>
    </row>
    <row r="5" spans="1:45" ht="15.75" customHeight="1" x14ac:dyDescent="0.25">
      <c r="D5" s="194" t="s">
        <v>143</v>
      </c>
      <c r="E5" s="12"/>
      <c r="F5" s="326" t="s">
        <v>155</v>
      </c>
      <c r="G5" s="326"/>
      <c r="H5" s="326"/>
      <c r="J5" s="12"/>
      <c r="L5" s="44"/>
      <c r="M5" s="45"/>
      <c r="N5" s="60"/>
      <c r="P5" s="59"/>
    </row>
    <row r="6" spans="1:45" ht="12" customHeight="1" x14ac:dyDescent="0.25">
      <c r="N6" s="60"/>
      <c r="O6" s="60"/>
      <c r="P6" s="59"/>
    </row>
    <row r="7" spans="1:45" ht="12" customHeight="1" x14ac:dyDescent="0.25">
      <c r="A7" s="196" t="s">
        <v>9</v>
      </c>
      <c r="B7" s="11"/>
      <c r="G7" s="22"/>
      <c r="H7" s="22"/>
      <c r="I7" s="22"/>
      <c r="J7" s="196" t="s">
        <v>44</v>
      </c>
      <c r="K7" s="12"/>
      <c r="P7" s="12"/>
      <c r="Q7" s="18"/>
      <c r="U7" s="11"/>
      <c r="AS7" s="15"/>
    </row>
    <row r="8" spans="1:45" ht="12" customHeight="1" x14ac:dyDescent="0.25">
      <c r="B8" s="12"/>
      <c r="D8" s="12"/>
      <c r="E8" s="187"/>
      <c r="F8" s="187"/>
      <c r="G8" s="187"/>
      <c r="H8" s="12"/>
      <c r="I8" s="12"/>
      <c r="J8" s="327">
        <f>Adatközlő!J8</f>
        <v>0</v>
      </c>
      <c r="K8" s="327"/>
      <c r="L8" s="327"/>
      <c r="M8" s="327"/>
      <c r="N8" s="327"/>
      <c r="O8" s="327"/>
      <c r="P8" s="327"/>
      <c r="Q8" s="18"/>
      <c r="U8" s="11"/>
      <c r="AS8" s="15"/>
    </row>
    <row r="9" spans="1:45" ht="12" customHeight="1" x14ac:dyDescent="0.25">
      <c r="B9" s="23"/>
      <c r="C9" s="23"/>
      <c r="D9" s="23"/>
      <c r="E9" s="23"/>
      <c r="F9" s="23"/>
      <c r="G9" s="12"/>
      <c r="H9" s="12"/>
      <c r="I9" s="12"/>
      <c r="J9" s="197" t="s">
        <v>144</v>
      </c>
      <c r="K9" s="197"/>
      <c r="L9" s="329" t="str">
        <f>Adatközlő!L9&amp;" "&amp;LEFT(Adatközlő!M9,3)&amp;"-"&amp;RIGHT(Adatközlő!M9,4)</f>
        <v xml:space="preserve"> -</v>
      </c>
      <c r="M9" s="329"/>
      <c r="N9" s="329"/>
      <c r="O9" s="329"/>
      <c r="P9" s="329"/>
      <c r="Q9" s="60"/>
      <c r="R9" s="60"/>
      <c r="S9" s="60"/>
      <c r="T9" s="60"/>
      <c r="U9" s="60"/>
      <c r="AS9" s="15"/>
    </row>
    <row r="10" spans="1:45" ht="12" customHeight="1" x14ac:dyDescent="0.25">
      <c r="A10" s="23"/>
      <c r="B10" s="23"/>
      <c r="C10" s="23"/>
      <c r="D10" s="23"/>
      <c r="E10" s="23"/>
      <c r="F10" s="23"/>
      <c r="G10" s="12"/>
      <c r="H10" s="12"/>
      <c r="I10" s="12"/>
      <c r="J10" s="197" t="s">
        <v>145</v>
      </c>
      <c r="K10" s="197"/>
      <c r="L10" s="329">
        <f>Adatközlő!L10</f>
        <v>0</v>
      </c>
      <c r="M10" s="329"/>
      <c r="N10" s="329"/>
      <c r="O10" s="329"/>
      <c r="P10" s="329"/>
      <c r="Q10" s="18"/>
      <c r="U10" s="11"/>
      <c r="AS10" s="15"/>
    </row>
    <row r="11" spans="1:45" ht="12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97" t="s">
        <v>7</v>
      </c>
      <c r="K11" s="197"/>
      <c r="L11" s="329">
        <f>Adatközlő!L11</f>
        <v>0</v>
      </c>
      <c r="M11" s="329"/>
      <c r="N11" s="329"/>
      <c r="O11" s="329"/>
      <c r="P11" s="329"/>
      <c r="Q11" s="18"/>
      <c r="U11" s="51"/>
      <c r="AS11" s="15"/>
    </row>
    <row r="12" spans="1:45" ht="12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4"/>
      <c r="Q12" s="12"/>
      <c r="AB12" s="49"/>
    </row>
    <row r="13" spans="1:45" ht="12" customHeight="1" x14ac:dyDescent="0.25">
      <c r="A13" s="218" t="str">
        <f>Adatközlő!A13</f>
        <v/>
      </c>
      <c r="B13" s="12"/>
      <c r="C13" s="12"/>
      <c r="D13" s="12"/>
      <c r="E13" s="25"/>
      <c r="J13" s="219" t="str">
        <f ca="1">Adatközlő!J13</f>
        <v/>
      </c>
      <c r="K13" s="12"/>
      <c r="M13" s="12"/>
      <c r="N13" s="12"/>
      <c r="O13" s="12"/>
      <c r="P13" s="12"/>
      <c r="Q13" s="18"/>
      <c r="U13" s="11"/>
      <c r="AA13" s="49"/>
      <c r="AS13" s="15"/>
    </row>
    <row r="14" spans="1:45" ht="12" customHeight="1" x14ac:dyDescent="0.25">
      <c r="A14" s="197" t="str">
        <f ca="1">Adatközlő!A15</f>
        <v/>
      </c>
      <c r="B14" s="188"/>
      <c r="C14" s="188"/>
      <c r="D14" s="328">
        <f>Adatközlő!D15</f>
        <v>0</v>
      </c>
      <c r="E14" s="328"/>
      <c r="F14" s="328"/>
      <c r="G14" s="328"/>
      <c r="H14" s="328"/>
      <c r="I14" s="28"/>
      <c r="J14" s="198" t="str">
        <f ca="1">Adatközlő!J14</f>
        <v/>
      </c>
      <c r="K14" s="12"/>
      <c r="M14" s="324">
        <f>Adatközlő!M14</f>
        <v>0</v>
      </c>
      <c r="N14" s="324"/>
      <c r="O14" s="197"/>
      <c r="P14" s="197"/>
      <c r="Q14" s="202"/>
      <c r="U14" s="11"/>
      <c r="AA14" s="49"/>
      <c r="AS14" s="15"/>
    </row>
    <row r="15" spans="1:45" ht="12" customHeight="1" x14ac:dyDescent="0.25">
      <c r="A15" s="197" t="str">
        <f ca="1">Adatközlő!A16</f>
        <v/>
      </c>
      <c r="D15" s="328">
        <f>Adatközlő!D16</f>
        <v>0</v>
      </c>
      <c r="E15" s="328"/>
      <c r="F15" s="328"/>
      <c r="G15" s="328"/>
      <c r="H15" s="328"/>
      <c r="I15" s="56"/>
      <c r="J15" s="198" t="str">
        <f ca="1">Adatközlő!J15</f>
        <v/>
      </c>
      <c r="K15" s="12"/>
      <c r="M15" s="324">
        <f>IF(M14="Új szerződés","",Adatközlő!M15)</f>
        <v>0</v>
      </c>
      <c r="N15" s="324"/>
      <c r="O15" s="198"/>
      <c r="P15" s="198"/>
      <c r="Q15" s="202"/>
      <c r="U15" s="11"/>
      <c r="AS15" s="15"/>
    </row>
    <row r="16" spans="1:45" ht="12" customHeight="1" x14ac:dyDescent="0.25">
      <c r="A16" s="197" t="str">
        <f ca="1">Adatközlő!A17</f>
        <v/>
      </c>
      <c r="D16" s="328">
        <f>Adatközlő!D17</f>
        <v>0</v>
      </c>
      <c r="E16" s="328"/>
      <c r="F16" s="328"/>
      <c r="G16" s="330">
        <f>Adatközlő!G17</f>
        <v>0</v>
      </c>
      <c r="H16" s="328"/>
      <c r="I16" s="56"/>
      <c r="J16" s="198" t="str">
        <f ca="1">Adatközlő!J16</f>
        <v/>
      </c>
      <c r="K16" s="12"/>
      <c r="M16" s="203">
        <f>Adatközlő!M16</f>
        <v>0</v>
      </c>
      <c r="N16" s="324" t="str">
        <f>Adatközlő!N16</f>
        <v/>
      </c>
      <c r="O16" s="324"/>
      <c r="P16" s="324"/>
      <c r="Q16" s="324"/>
      <c r="R16" s="29"/>
      <c r="U16" s="11"/>
      <c r="AB16" s="50"/>
      <c r="AS16" s="15"/>
    </row>
    <row r="17" spans="1:45" ht="12" customHeight="1" x14ac:dyDescent="0.25">
      <c r="A17" s="197" t="str">
        <f ca="1">Adatközlő!A18</f>
        <v/>
      </c>
      <c r="D17" s="333">
        <f>Adatközlő!D18</f>
        <v>0</v>
      </c>
      <c r="E17" s="333"/>
      <c r="F17" s="333"/>
      <c r="G17" s="333"/>
      <c r="H17" s="333"/>
      <c r="I17" s="56"/>
      <c r="J17" s="198"/>
      <c r="M17" s="331">
        <f>Adatközlő!M17</f>
        <v>0</v>
      </c>
      <c r="N17" s="324"/>
      <c r="O17" s="324"/>
      <c r="P17" s="324"/>
      <c r="Q17" s="324"/>
      <c r="U17" s="30"/>
      <c r="AS17" s="15"/>
    </row>
    <row r="18" spans="1:45" ht="12" customHeight="1" x14ac:dyDescent="0.25">
      <c r="A18" s="197" t="str">
        <f ca="1">Adatközlő!A19</f>
        <v/>
      </c>
      <c r="C18" s="61"/>
      <c r="D18" s="203">
        <f>Adatközlő!D19</f>
        <v>0</v>
      </c>
      <c r="E18" s="324">
        <f>Adatközlő!E19</f>
        <v>0</v>
      </c>
      <c r="F18" s="324"/>
      <c r="G18" s="324"/>
      <c r="H18" s="324"/>
      <c r="I18" s="56"/>
      <c r="J18" s="198" t="str">
        <f ca="1">Adatközlő!J18</f>
        <v/>
      </c>
      <c r="K18" s="12"/>
      <c r="M18" s="331">
        <f>Adatközlő!M18</f>
        <v>0</v>
      </c>
      <c r="N18" s="331"/>
      <c r="O18" s="197"/>
      <c r="P18" s="197"/>
      <c r="Q18" s="202"/>
      <c r="U18" s="30"/>
      <c r="AS18" s="15"/>
    </row>
    <row r="19" spans="1:45" ht="12" customHeight="1" x14ac:dyDescent="0.25">
      <c r="A19" s="197" t="str">
        <f ca="1">Adatközlő!A20</f>
        <v/>
      </c>
      <c r="D19" s="324">
        <f>Adatközlő!D20</f>
        <v>0</v>
      </c>
      <c r="E19" s="324"/>
      <c r="F19" s="324"/>
      <c r="G19" s="324"/>
      <c r="H19" s="324"/>
      <c r="I19" s="56"/>
      <c r="J19" s="198" t="s">
        <v>133</v>
      </c>
      <c r="K19" s="12"/>
      <c r="M19" s="335">
        <f>IF(Adatközlő!J49="igen",Ajánlat!M18+(3*365),Ajánlat!M18+365)</f>
        <v>365</v>
      </c>
      <c r="N19" s="336"/>
      <c r="O19" s="204"/>
      <c r="P19" s="205"/>
      <c r="Q19" s="206"/>
      <c r="R19" s="34"/>
      <c r="U19" s="35"/>
      <c r="V19" s="35"/>
      <c r="AK19" s="49"/>
      <c r="AS19" s="15"/>
    </row>
    <row r="20" spans="1:45" ht="12" customHeight="1" x14ac:dyDescent="0.25">
      <c r="A20" s="197" t="str">
        <f ca="1">Adatközlő!A21</f>
        <v/>
      </c>
      <c r="D20" s="203">
        <f>Adatközlő!D21</f>
        <v>0</v>
      </c>
      <c r="E20" s="324">
        <f>Adatközlő!E21</f>
        <v>0</v>
      </c>
      <c r="F20" s="324"/>
      <c r="G20" s="324"/>
      <c r="H20" s="324"/>
      <c r="I20" s="56"/>
      <c r="J20" s="198" t="str">
        <f ca="1">Adatközlő!J19</f>
        <v/>
      </c>
      <c r="K20" s="12"/>
      <c r="M20" s="331">
        <f>Adatközlő!M19</f>
        <v>0</v>
      </c>
      <c r="N20" s="331"/>
      <c r="O20" s="197"/>
      <c r="P20" s="198"/>
      <c r="Q20" s="198"/>
      <c r="R20" s="34"/>
      <c r="U20" s="35"/>
      <c r="V20" s="35"/>
      <c r="AK20" s="49"/>
      <c r="AS20" s="15"/>
    </row>
    <row r="21" spans="1:45" ht="12" customHeight="1" x14ac:dyDescent="0.25">
      <c r="A21" s="197" t="str">
        <f ca="1">Adatközlő!A22</f>
        <v/>
      </c>
      <c r="D21" s="324">
        <f>Adatközlő!D22</f>
        <v>0</v>
      </c>
      <c r="E21" s="324"/>
      <c r="F21" s="324"/>
      <c r="G21" s="324"/>
      <c r="H21" s="324"/>
      <c r="I21" s="56"/>
      <c r="J21" s="198" t="str">
        <f ca="1">Adatközlő!J20</f>
        <v/>
      </c>
      <c r="K21" s="12"/>
      <c r="M21" s="324">
        <f>Adatközlő!M20</f>
        <v>0</v>
      </c>
      <c r="N21" s="324"/>
      <c r="O21" s="324"/>
      <c r="P21" s="197"/>
      <c r="Q21" s="197"/>
      <c r="R21" s="34"/>
      <c r="U21" s="35"/>
      <c r="V21" s="35"/>
      <c r="AS21" s="15"/>
    </row>
    <row r="22" spans="1:45" ht="12" customHeight="1" x14ac:dyDescent="0.25">
      <c r="A22" s="197" t="str">
        <f ca="1">Adatközlő!A23</f>
        <v/>
      </c>
      <c r="D22" s="207">
        <f>Adatközlő!D23</f>
        <v>0</v>
      </c>
      <c r="E22" s="332">
        <f>Adatközlő!E23</f>
        <v>0</v>
      </c>
      <c r="F22" s="332"/>
      <c r="G22" s="332"/>
      <c r="H22" s="332"/>
      <c r="I22" s="56"/>
      <c r="J22" s="198" t="str">
        <f ca="1">Adatközlő!J21</f>
        <v/>
      </c>
      <c r="K22" s="12"/>
      <c r="L22" s="36"/>
      <c r="M22" s="334" t="str">
        <f>IF(Adatközlő!M21="","",Adatközlő!M21)</f>
        <v/>
      </c>
      <c r="N22" s="334"/>
      <c r="O22" s="334"/>
      <c r="P22" s="334"/>
      <c r="Q22" s="334"/>
      <c r="R22" s="37"/>
      <c r="U22" s="47"/>
      <c r="V22" s="47"/>
      <c r="AS22" s="15"/>
    </row>
    <row r="23" spans="1:45" ht="12" customHeight="1" x14ac:dyDescent="0.25">
      <c r="A23" s="197" t="str">
        <f ca="1">Adatközlő!A24</f>
        <v/>
      </c>
      <c r="D23" s="324" t="str">
        <f>IF(Adatközlő!D24="","",Adatközlő!D24)</f>
        <v/>
      </c>
      <c r="E23" s="324"/>
      <c r="F23" s="324"/>
      <c r="G23" s="324"/>
      <c r="H23" s="324"/>
      <c r="I23" s="56"/>
      <c r="J23" s="198" t="str">
        <f ca="1">Adatközlő!J22</f>
        <v/>
      </c>
      <c r="K23" s="12"/>
      <c r="L23" s="36"/>
      <c r="M23" s="324" t="str">
        <f>IF(Adatközlő!M22="","",Adatközlő!M22)</f>
        <v/>
      </c>
      <c r="N23" s="324"/>
      <c r="O23" s="324"/>
      <c r="P23" s="324"/>
      <c r="Q23" s="324"/>
      <c r="R23" s="39"/>
      <c r="U23" s="47"/>
      <c r="V23" s="47"/>
      <c r="AS23" s="15"/>
    </row>
    <row r="24" spans="1:45" ht="12" customHeight="1" x14ac:dyDescent="0.25">
      <c r="I24" s="56"/>
      <c r="J24" s="198" t="str">
        <f ca="1">Adatközlő!J23</f>
        <v/>
      </c>
      <c r="K24" s="12"/>
      <c r="M24" s="324" t="str">
        <f>IF(Adatközlő!M23="","",Adatközlő!M23)</f>
        <v/>
      </c>
      <c r="N24" s="324"/>
      <c r="O24" s="324"/>
      <c r="P24" s="324"/>
      <c r="Q24" s="324"/>
      <c r="U24" s="11"/>
      <c r="AE24" s="92"/>
      <c r="AS24" s="15"/>
    </row>
    <row r="25" spans="1:45" ht="12" customHeight="1" x14ac:dyDescent="0.25">
      <c r="A25" s="11"/>
      <c r="K25" s="26"/>
      <c r="L25" s="26"/>
      <c r="M25" s="26"/>
      <c r="Q25" s="13"/>
      <c r="T25" s="287" t="str">
        <f ca="1">Adatközlő!J24</f>
        <v/>
      </c>
      <c r="U25" s="287"/>
      <c r="V25" s="287"/>
      <c r="W25" s="287"/>
      <c r="AB25" s="92" t="str">
        <f>Adatközlő!J29</f>
        <v/>
      </c>
      <c r="AC25" s="92"/>
      <c r="AD25" s="92"/>
      <c r="AS25" s="15"/>
    </row>
    <row r="26" spans="1:45" ht="13.5" customHeight="1" x14ac:dyDescent="0.25">
      <c r="A26" s="218" t="str">
        <f>Adatközlő!A27</f>
        <v/>
      </c>
      <c r="B26" s="12"/>
      <c r="C26" s="12"/>
      <c r="D26" s="29"/>
      <c r="G26" s="62"/>
      <c r="H26" s="12"/>
      <c r="I26" s="12"/>
      <c r="J26" s="219" t="str">
        <f ca="1">IF(Adatközlő!$M$28="nem",Ajánlat!T25,OFFSET(Ajánlat!T25,0,8,1,1))</f>
        <v/>
      </c>
      <c r="R26" s="29"/>
      <c r="T26" s="34" t="str">
        <f ca="1">Adatközlő!J25</f>
        <v/>
      </c>
      <c r="U26" s="11"/>
      <c r="W26" s="263">
        <f>Adatközlő!M25</f>
        <v>0</v>
      </c>
      <c r="X26" s="263"/>
      <c r="Y26" s="263"/>
      <c r="Z26" s="263"/>
      <c r="AB26" s="11" t="str">
        <f>Adatközlő!J30</f>
        <v/>
      </c>
      <c r="AE26" s="11">
        <f>Adatközlő!M30</f>
        <v>0</v>
      </c>
      <c r="AS26" s="15"/>
    </row>
    <row r="27" spans="1:45" ht="14.25" customHeight="1" x14ac:dyDescent="0.25">
      <c r="A27" s="218" t="str">
        <f>Adatközlő!A28</f>
        <v/>
      </c>
      <c r="J27" s="198" t="str">
        <f ca="1">IF(Adatközlő!$M$28="nem",Ajánlat!T26,OFFSET(Ajánlat!T26,0,8,1,1))</f>
        <v/>
      </c>
      <c r="K27" s="197"/>
      <c r="L27" s="197"/>
      <c r="M27" s="319">
        <f ca="1">IF(Adatközlő!$M$28="nem",Ajánlat!W26,OFFSET(W26,0,8,1,1))</f>
        <v>0</v>
      </c>
      <c r="N27" s="319"/>
      <c r="O27" s="319"/>
      <c r="P27" s="319"/>
      <c r="Q27" s="319"/>
      <c r="R27" s="29"/>
      <c r="T27" s="34" t="str">
        <f ca="1">Adatközlő!J26</f>
        <v/>
      </c>
      <c r="U27" s="11"/>
      <c r="W27" s="96">
        <f>Adatközlő!M26</f>
        <v>0</v>
      </c>
      <c r="X27" s="337" t="s">
        <v>19</v>
      </c>
      <c r="Y27" s="337"/>
      <c r="Z27" s="337"/>
      <c r="AB27" s="11" t="str">
        <f>Adatközlő!J31</f>
        <v/>
      </c>
      <c r="AE27" s="40">
        <f>Adatközlő!M31</f>
        <v>0</v>
      </c>
      <c r="AF27" s="322">
        <f>Adatközlő!N31</f>
        <v>0</v>
      </c>
      <c r="AG27" s="322"/>
      <c r="AH27" s="322"/>
      <c r="AS27" s="15"/>
    </row>
    <row r="28" spans="1:45" ht="12" customHeight="1" x14ac:dyDescent="0.25">
      <c r="A28" s="197" t="str">
        <f>Adatközlő!A29</f>
        <v/>
      </c>
      <c r="D28" s="263" t="str">
        <f>IF(Adatközlő!D29="","",Adatközlő!D29)</f>
        <v/>
      </c>
      <c r="E28" s="263"/>
      <c r="F28" s="263"/>
      <c r="G28" s="263"/>
      <c r="H28" s="263"/>
      <c r="J28" s="198" t="str">
        <f ca="1">IF(Adatközlő!$M$28="nem",Ajánlat!T27,OFFSET(Ajánlat!T27,0,8,1,1))</f>
        <v/>
      </c>
      <c r="K28" s="200"/>
      <c r="L28" s="197"/>
      <c r="M28" s="208">
        <f ca="1">IF(Adatközlő!$M$28="nem",Ajánlat!W27,OFFSET(W27,0,8,1,1))</f>
        <v>0</v>
      </c>
      <c r="N28" s="319">
        <f ca="1">IF(Adatközlő!$M$28="nem",Ajánlat!X27,OFFSET(X27,0,8,1,1))</f>
        <v>0</v>
      </c>
      <c r="O28" s="319"/>
      <c r="P28" s="319"/>
      <c r="Q28" s="319"/>
      <c r="S28" s="15"/>
      <c r="T28" s="18" t="s">
        <v>19</v>
      </c>
      <c r="U28" s="31"/>
      <c r="W28" s="11" t="s">
        <v>19</v>
      </c>
      <c r="X28" s="11" t="s">
        <v>19</v>
      </c>
      <c r="AB28" s="11" t="s">
        <v>19</v>
      </c>
      <c r="AE28" s="316">
        <f>Adatközlő!M32</f>
        <v>0</v>
      </c>
      <c r="AF28" s="316"/>
      <c r="AG28" s="316"/>
      <c r="AH28" s="316"/>
      <c r="AI28" s="316"/>
      <c r="AS28" s="15"/>
    </row>
    <row r="29" spans="1:45" ht="12" customHeight="1" x14ac:dyDescent="0.25">
      <c r="A29" s="197" t="str">
        <f>Adatközlő!A30</f>
        <v/>
      </c>
      <c r="D29" s="263" t="str">
        <f>IF(Adatközlő!D30="","",Adatközlő!D30)</f>
        <v/>
      </c>
      <c r="E29" s="263"/>
      <c r="F29" s="263"/>
      <c r="G29" s="263"/>
      <c r="H29" s="263"/>
      <c r="I29" s="56"/>
      <c r="J29" s="198" t="str">
        <f ca="1">IF(Adatközlő!$M$28="nem",Ajánlat!T28,OFFSET(Ajánlat!T28,0,8,1,1))</f>
        <v xml:space="preserve"> </v>
      </c>
      <c r="K29" s="197"/>
      <c r="L29" s="197"/>
      <c r="M29" s="319">
        <f ca="1">IF(Adatközlő!$M$28="nem",Ajánlat!W28,OFFSET(W28,0,8,1,1))</f>
        <v>0</v>
      </c>
      <c r="N29" s="319"/>
      <c r="O29" s="319"/>
      <c r="P29" s="319"/>
      <c r="Q29" s="319"/>
      <c r="T29" s="89" t="s">
        <v>19</v>
      </c>
      <c r="U29" s="31"/>
      <c r="V29" s="88"/>
      <c r="W29" s="11" t="s">
        <v>19</v>
      </c>
      <c r="AB29" s="323" t="str">
        <f>Adatközlő!J33</f>
        <v/>
      </c>
      <c r="AC29" s="323"/>
      <c r="AD29" s="323"/>
      <c r="AE29" s="316">
        <f>Adatközlő!M33</f>
        <v>0</v>
      </c>
      <c r="AF29" s="316"/>
      <c r="AG29" s="316"/>
      <c r="AH29" s="316"/>
      <c r="AI29" s="316"/>
      <c r="AS29" s="15"/>
    </row>
    <row r="30" spans="1:45" ht="12" customHeight="1" x14ac:dyDescent="0.25">
      <c r="A30" s="197" t="str">
        <f>Adatközlő!A31</f>
        <v/>
      </c>
      <c r="D30" s="263" t="str">
        <f>IF(Adatközlő!D31="","",Adatközlő!D31)</f>
        <v/>
      </c>
      <c r="E30" s="263"/>
      <c r="F30" s="263"/>
      <c r="G30" s="263"/>
      <c r="H30" s="263"/>
      <c r="I30" s="56"/>
      <c r="J30" s="317" t="str">
        <f ca="1">IF(Adatközlő!$M$28="nem",Ajánlat!T29,OFFSET(Ajánlat!T29,0,8,1,1))</f>
        <v/>
      </c>
      <c r="K30" s="318"/>
      <c r="L30" s="318"/>
      <c r="M30" s="319">
        <f ca="1">IF(Adatközlő!$M$28="nem",Ajánlat!W29,OFFSET(W29,0,8,1,1))</f>
        <v>0</v>
      </c>
      <c r="N30" s="319"/>
      <c r="O30" s="319"/>
      <c r="P30" s="319"/>
      <c r="Q30" s="319"/>
      <c r="R30" s="29"/>
      <c r="T30" s="18" t="s">
        <v>19</v>
      </c>
      <c r="U30" s="11"/>
      <c r="W30" s="11" t="s">
        <v>19</v>
      </c>
      <c r="AB30" s="11" t="str">
        <f>Adatközlő!J34</f>
        <v/>
      </c>
      <c r="AE30" s="320">
        <f>Adatközlő!M34</f>
        <v>0</v>
      </c>
      <c r="AF30" s="316"/>
      <c r="AG30" s="316"/>
      <c r="AH30" s="316"/>
      <c r="AI30" s="316"/>
      <c r="AS30" s="15"/>
    </row>
    <row r="31" spans="1:45" ht="12" customHeight="1" x14ac:dyDescent="0.25">
      <c r="A31" s="197" t="str">
        <f>Adatközlő!A32</f>
        <v/>
      </c>
      <c r="D31" s="262" t="str">
        <f>IF(Adatközlő!D32="","",Adatközlő!D32)</f>
        <v/>
      </c>
      <c r="E31" s="263"/>
      <c r="I31" s="56"/>
      <c r="J31" s="198" t="str">
        <f ca="1">IF(Adatközlő!$M$28="nem",Ajánlat!T30,OFFSET(Ajánlat!T30,0,8,1,1))</f>
        <v/>
      </c>
      <c r="K31" s="197"/>
      <c r="L31" s="197"/>
      <c r="M31" s="319">
        <f ca="1">IF(Adatközlő!$M$28="nem",Ajánlat!W30,OFFSET(W30,0,8,1,1))</f>
        <v>0</v>
      </c>
      <c r="N31" s="319"/>
      <c r="O31" s="319"/>
      <c r="P31" s="319"/>
      <c r="Q31" s="319"/>
      <c r="T31" s="18" t="s">
        <v>19</v>
      </c>
      <c r="U31" s="11"/>
      <c r="W31" s="11" t="s">
        <v>19</v>
      </c>
      <c r="AB31" s="11" t="str">
        <f>Adatközlő!J35</f>
        <v/>
      </c>
      <c r="AE31" s="316">
        <f>Adatközlő!M35</f>
        <v>0</v>
      </c>
      <c r="AF31" s="316"/>
      <c r="AG31" s="316"/>
      <c r="AH31" s="316"/>
      <c r="AI31" s="316"/>
      <c r="AS31" s="15"/>
    </row>
    <row r="32" spans="1:45" ht="12" customHeight="1" x14ac:dyDescent="0.25">
      <c r="A32" s="197" t="str">
        <f>Adatközlő!A33</f>
        <v/>
      </c>
      <c r="D32" s="263" t="str">
        <f>IF(Adatközlő!D33="","",Adatközlő!D33)</f>
        <v/>
      </c>
      <c r="E32" s="263"/>
      <c r="F32" s="263"/>
      <c r="G32" s="263"/>
      <c r="H32" s="263"/>
      <c r="I32" s="56"/>
      <c r="J32" s="198" t="str">
        <f ca="1">IF(Adatközlő!$M$28="nem",Ajánlat!T31,OFFSET(Ajánlat!T31,0,8,1,1))</f>
        <v/>
      </c>
      <c r="K32" s="197"/>
      <c r="L32" s="197"/>
      <c r="M32" s="319">
        <f ca="1">IF(Adatközlő!$M$28="nem",Ajánlat!W31,OFFSET(W31,0,8,1,1))</f>
        <v>0</v>
      </c>
      <c r="N32" s="319"/>
      <c r="O32" s="319"/>
      <c r="P32" s="319"/>
      <c r="Q32" s="319"/>
      <c r="T32" s="18" t="s">
        <v>19</v>
      </c>
      <c r="U32" s="30"/>
      <c r="W32" s="11" t="s">
        <v>19</v>
      </c>
      <c r="AB32" s="11" t="str">
        <f>Adatközlő!J36</f>
        <v/>
      </c>
      <c r="AE32" s="316">
        <f>Adatközlő!M36</f>
        <v>0</v>
      </c>
      <c r="AF32" s="316"/>
      <c r="AG32" s="316"/>
      <c r="AH32" s="316"/>
      <c r="AI32" s="316"/>
      <c r="AS32" s="15"/>
    </row>
    <row r="33" spans="1:45" ht="12" customHeight="1" x14ac:dyDescent="0.25">
      <c r="A33" s="197" t="str">
        <f>Adatközlő!A34</f>
        <v/>
      </c>
      <c r="D33" s="70" t="str">
        <f>IF(Adatközlő!D34="","",Adatközlő!D34)</f>
        <v/>
      </c>
      <c r="E33" s="263" t="str">
        <f>IF(Adatközlő!D34="","",Adatközlő!E34)</f>
        <v/>
      </c>
      <c r="F33" s="263"/>
      <c r="G33" s="263"/>
      <c r="H33" s="263"/>
      <c r="I33" s="56"/>
      <c r="J33" s="198" t="str">
        <f ca="1">IF(Adatközlő!$M$28="nem",Ajánlat!T32,OFFSET(Ajánlat!T32,0,8,1,1))</f>
        <v/>
      </c>
      <c r="K33" s="197"/>
      <c r="L33" s="201"/>
      <c r="M33" s="319">
        <f ca="1">IF(Adatközlő!$M$28="nem",Ajánlat!W32,OFFSET(W32,0,8,1,1))</f>
        <v>0</v>
      </c>
      <c r="N33" s="319"/>
      <c r="O33" s="319"/>
      <c r="P33" s="319"/>
      <c r="Q33" s="319"/>
      <c r="T33" s="18" t="s">
        <v>19</v>
      </c>
      <c r="U33" s="31"/>
      <c r="W33" s="11" t="s">
        <v>19</v>
      </c>
      <c r="AB33" s="11" t="str">
        <f>Adatközlő!J37</f>
        <v/>
      </c>
      <c r="AE33" s="316">
        <f>Adatközlő!M37</f>
        <v>0</v>
      </c>
      <c r="AF33" s="316"/>
      <c r="AG33" s="316"/>
      <c r="AH33" s="316"/>
      <c r="AI33" s="316"/>
      <c r="AS33" s="15"/>
    </row>
    <row r="34" spans="1:45" ht="12" customHeight="1" x14ac:dyDescent="0.25">
      <c r="A34" s="197" t="str">
        <f>Adatközlő!A35</f>
        <v/>
      </c>
      <c r="D34" s="263" t="str">
        <f>IF(Adatközlő!D35="","",Adatközlő!D35)</f>
        <v/>
      </c>
      <c r="E34" s="263"/>
      <c r="F34" s="263"/>
      <c r="G34" s="263"/>
      <c r="H34" s="263"/>
      <c r="I34" s="56"/>
      <c r="J34" s="198" t="str">
        <f ca="1">IF(Adatközlő!$M$28="nem",Ajánlat!T33,OFFSET(Ajánlat!T33,0,8,1,1))</f>
        <v/>
      </c>
      <c r="K34" s="197"/>
      <c r="L34" s="197"/>
      <c r="M34" s="319">
        <f ca="1">IF(Adatközlő!$M$28="nem",Ajánlat!W33,OFFSET(W33,0,8,1,1))</f>
        <v>0</v>
      </c>
      <c r="N34" s="319"/>
      <c r="O34" s="319"/>
      <c r="P34" s="319"/>
      <c r="Q34" s="319"/>
      <c r="T34" s="18" t="s">
        <v>19</v>
      </c>
      <c r="U34" s="31"/>
      <c r="AS34" s="15"/>
    </row>
    <row r="35" spans="1:45" ht="12" customHeight="1" x14ac:dyDescent="0.25">
      <c r="A35" s="197" t="str">
        <f>Adatközlő!A36</f>
        <v/>
      </c>
      <c r="D35" s="93" t="str">
        <f>IF(Adatközlő!D36="","",Adatközlő!D36)</f>
        <v/>
      </c>
      <c r="E35" s="282" t="str">
        <f>IF(Adatközlő!E36="","",Adatközlő!E36)</f>
        <v/>
      </c>
      <c r="F35" s="282"/>
      <c r="G35" s="282"/>
      <c r="H35" s="282"/>
      <c r="I35" s="56"/>
      <c r="K35" s="12"/>
      <c r="M35" s="197"/>
      <c r="N35" s="197"/>
      <c r="O35" s="209"/>
      <c r="P35" s="197"/>
      <c r="Q35" s="202"/>
      <c r="T35" s="18" t="s">
        <v>19</v>
      </c>
      <c r="U35" s="11"/>
      <c r="AS35" s="15"/>
    </row>
    <row r="36" spans="1:45" ht="12" customHeight="1" x14ac:dyDescent="0.25">
      <c r="B36" s="23"/>
      <c r="C36" s="23"/>
      <c r="I36" s="56"/>
      <c r="J36" s="219" t="str">
        <f>IF(Adatközlő!$M$28="igen",Ajánlat!T25,"")</f>
        <v/>
      </c>
      <c r="K36" s="12"/>
      <c r="M36" s="197"/>
      <c r="N36" s="197"/>
      <c r="O36" s="197"/>
      <c r="P36" s="197"/>
      <c r="Q36" s="202"/>
      <c r="U36" s="11"/>
      <c r="AS36" s="15"/>
    </row>
    <row r="37" spans="1:45" ht="12" customHeight="1" x14ac:dyDescent="0.25">
      <c r="A37" s="11"/>
      <c r="B37" s="12"/>
      <c r="C37" s="12"/>
      <c r="D37" s="13"/>
      <c r="E37" s="13"/>
      <c r="F37" s="13"/>
      <c r="G37" s="13"/>
      <c r="H37" s="13"/>
      <c r="I37" s="56"/>
      <c r="J37" s="202" t="str">
        <f>IF(Adatközlő!$M$28="igen",Ajánlat!T26,"")</f>
        <v/>
      </c>
      <c r="K37" s="12"/>
      <c r="M37" s="319" t="str">
        <f>IF(Adatközlő!M28="igen",Ajánlat!W26,"")</f>
        <v/>
      </c>
      <c r="N37" s="319"/>
      <c r="O37" s="319"/>
      <c r="P37" s="319"/>
      <c r="Q37" s="202"/>
      <c r="U37" s="11"/>
      <c r="AS37" s="15"/>
    </row>
    <row r="38" spans="1:45" ht="12" customHeight="1" x14ac:dyDescent="0.25">
      <c r="A38" s="11"/>
      <c r="B38" s="12"/>
      <c r="C38" s="12"/>
      <c r="D38" s="13"/>
      <c r="E38" s="13"/>
      <c r="F38" s="13"/>
      <c r="G38" s="13"/>
      <c r="H38" s="13"/>
      <c r="I38" s="56"/>
      <c r="J38" s="202" t="str">
        <f>IF(Adatközlő!$M$28="igen",Ajánlat!T27,"")</f>
        <v/>
      </c>
      <c r="K38" s="12"/>
      <c r="M38" s="316" t="str">
        <f>IF(Adatközlő!M28="igen",Ajánlat!W27,"")</f>
        <v/>
      </c>
      <c r="N38" s="316"/>
      <c r="O38" s="316"/>
      <c r="P38" s="316"/>
      <c r="Q38" s="18"/>
      <c r="U38" s="11"/>
      <c r="AS38" s="15"/>
    </row>
    <row r="39" spans="1:45" ht="12" customHeight="1" x14ac:dyDescent="0.25">
      <c r="A39" s="11"/>
      <c r="B39" s="12"/>
      <c r="C39" s="12"/>
      <c r="D39" s="189"/>
      <c r="E39" s="189"/>
      <c r="F39" s="189"/>
      <c r="G39" s="189"/>
      <c r="H39" s="189"/>
      <c r="I39" s="56"/>
      <c r="J39" s="202"/>
      <c r="K39" s="12"/>
      <c r="M39" s="167"/>
      <c r="N39" s="167"/>
      <c r="O39" s="167"/>
      <c r="P39" s="167"/>
      <c r="Q39" s="18"/>
      <c r="U39" s="11"/>
      <c r="AS39" s="15"/>
    </row>
    <row r="40" spans="1:45" ht="12" customHeight="1" x14ac:dyDescent="0.25">
      <c r="A40" s="218" t="s">
        <v>45</v>
      </c>
      <c r="B40" s="12"/>
      <c r="C40" s="12"/>
      <c r="D40" s="12"/>
      <c r="N40" s="23"/>
      <c r="O40" s="23"/>
      <c r="P40" s="23"/>
      <c r="Q40" s="23"/>
      <c r="S40" s="65"/>
      <c r="U40" s="11"/>
    </row>
    <row r="41" spans="1:45" ht="6" customHeight="1" x14ac:dyDescent="0.25">
      <c r="A41" s="199"/>
      <c r="B41" s="12"/>
      <c r="C41" s="12"/>
      <c r="D41" s="12"/>
      <c r="N41" s="23"/>
      <c r="O41" s="23"/>
      <c r="P41" s="23"/>
      <c r="Q41" s="23"/>
      <c r="S41" s="65"/>
      <c r="U41" s="11"/>
    </row>
    <row r="42" spans="1:45" ht="12" customHeight="1" x14ac:dyDescent="0.25">
      <c r="A42" s="196" t="str">
        <f>IF(W27="","","Biztosított vagyontárgyak")</f>
        <v>Biztosított vagyontárgyak</v>
      </c>
      <c r="B42" s="12"/>
      <c r="C42" s="12"/>
      <c r="D42" s="12"/>
      <c r="G42" s="197"/>
      <c r="H42" s="197"/>
      <c r="I42" s="197"/>
      <c r="J42" s="210" t="str">
        <f>IF(W27="","","Biztosítási összeg")</f>
        <v>Biztosítási összeg</v>
      </c>
      <c r="K42" s="55"/>
      <c r="L42" s="55"/>
      <c r="M42" s="55"/>
      <c r="N42" s="211"/>
      <c r="O42" s="211"/>
      <c r="P42" s="210" t="s">
        <v>46</v>
      </c>
      <c r="T42" s="65"/>
      <c r="V42" s="30"/>
    </row>
    <row r="43" spans="1:45" ht="12" customHeight="1" x14ac:dyDescent="0.25">
      <c r="A43" s="202" t="str">
        <f>IF(W27="","","Épület/építmény értéke")</f>
        <v>Épület/építmény értéke</v>
      </c>
      <c r="B43" s="12"/>
      <c r="C43" s="12"/>
      <c r="G43" s="321" t="str">
        <f>IF(Adatközlő!E40=0,"",Adatközlő!E40)</f>
        <v/>
      </c>
      <c r="H43" s="321"/>
      <c r="I43" s="321"/>
      <c r="J43" s="321"/>
      <c r="K43" s="55"/>
      <c r="L43" s="55"/>
      <c r="M43" s="55"/>
      <c r="N43" s="338" t="e">
        <f>Tarifa!J44</f>
        <v>#N/A</v>
      </c>
      <c r="O43" s="338"/>
      <c r="P43" s="338"/>
      <c r="Q43" s="23"/>
      <c r="S43" s="64"/>
      <c r="V43" s="31"/>
    </row>
    <row r="44" spans="1:45" ht="12" customHeight="1" x14ac:dyDescent="0.25">
      <c r="A44" s="202" t="str">
        <f>IF(W27="","","Melléképület értéke")</f>
        <v>Melléképület értéke</v>
      </c>
      <c r="B44" s="12"/>
      <c r="C44" s="12"/>
      <c r="D44" s="58"/>
      <c r="G44" s="321" t="str">
        <f>IF(Adatközlő!E41=0,"",Adatközlő!E41)</f>
        <v/>
      </c>
      <c r="H44" s="321"/>
      <c r="I44" s="321"/>
      <c r="J44" s="321"/>
      <c r="K44" s="55"/>
      <c r="L44" s="55"/>
      <c r="M44" s="55"/>
      <c r="N44" s="338" t="e">
        <f>Tarifa!J45</f>
        <v>#N/A</v>
      </c>
      <c r="O44" s="338"/>
      <c r="P44" s="338"/>
      <c r="Q44" s="23"/>
      <c r="S44" s="48"/>
      <c r="T44" s="64"/>
    </row>
    <row r="45" spans="1:45" ht="12" customHeight="1" x14ac:dyDescent="0.25">
      <c r="A45" s="202" t="str">
        <f>IF(W27="","","Ingóságok értéke")</f>
        <v>Ingóságok értéke</v>
      </c>
      <c r="B45" s="12"/>
      <c r="C45" s="12"/>
      <c r="D45" s="58"/>
      <c r="G45" s="321" t="str">
        <f>Adatközlő!E42</f>
        <v/>
      </c>
      <c r="H45" s="321"/>
      <c r="I45" s="321"/>
      <c r="J45" s="321"/>
      <c r="K45" s="55"/>
      <c r="L45" s="55"/>
      <c r="M45" s="55"/>
      <c r="N45" s="338" t="e">
        <f>Tarifa!J46</f>
        <v>#N/A</v>
      </c>
      <c r="O45" s="338"/>
      <c r="P45" s="338"/>
      <c r="T45" s="48"/>
    </row>
    <row r="46" spans="1:45" ht="12" customHeight="1" x14ac:dyDescent="0.25">
      <c r="A46" s="18"/>
      <c r="B46" s="12"/>
      <c r="C46" s="12"/>
      <c r="D46" s="12"/>
      <c r="J46" s="51"/>
      <c r="K46" s="51"/>
      <c r="L46" s="51"/>
      <c r="M46" s="51"/>
      <c r="N46" s="211"/>
      <c r="O46" s="211"/>
      <c r="P46" s="211"/>
    </row>
    <row r="47" spans="1:45" ht="12" customHeight="1" x14ac:dyDescent="0.25">
      <c r="A47" s="202" t="s">
        <v>134</v>
      </c>
      <c r="J47" s="51"/>
      <c r="K47" s="51"/>
      <c r="L47" s="51"/>
      <c r="M47" s="51"/>
      <c r="N47" s="339" t="e">
        <f>SUM(N43:P45)</f>
        <v>#N/A</v>
      </c>
      <c r="O47" s="339"/>
      <c r="P47" s="339"/>
    </row>
    <row r="48" spans="1:45" s="11" customFormat="1" ht="7.5" customHeight="1" x14ac:dyDescent="0.25">
      <c r="C48" s="55"/>
      <c r="D48" s="55"/>
      <c r="E48" s="55"/>
      <c r="F48" s="55"/>
      <c r="G48" s="55"/>
      <c r="H48" s="55"/>
      <c r="I48" s="55"/>
      <c r="J48" s="51"/>
      <c r="K48" s="51"/>
      <c r="L48" s="51"/>
      <c r="M48" s="51"/>
      <c r="N48" s="211"/>
      <c r="O48" s="211"/>
      <c r="P48" s="211"/>
      <c r="Q48" s="55"/>
      <c r="R48" s="18"/>
      <c r="S48" s="18"/>
      <c r="T48" s="18"/>
      <c r="U48" s="18"/>
    </row>
    <row r="49" spans="1:21" s="11" customFormat="1" ht="12" customHeight="1" x14ac:dyDescent="0.25">
      <c r="A49" s="196" t="s">
        <v>135</v>
      </c>
      <c r="B49" s="197"/>
      <c r="C49" s="211"/>
      <c r="D49" s="211"/>
      <c r="E49" s="211"/>
      <c r="F49" s="211"/>
      <c r="G49" s="211"/>
      <c r="H49" s="211"/>
      <c r="I49" s="55"/>
      <c r="J49" s="55"/>
      <c r="K49" s="55"/>
      <c r="L49" s="55"/>
      <c r="M49" s="55"/>
      <c r="N49" s="340" t="e">
        <f>Tarifa!J69</f>
        <v>#N/A</v>
      </c>
      <c r="O49" s="340"/>
      <c r="P49" s="340"/>
      <c r="Q49" s="55"/>
      <c r="R49" s="18"/>
      <c r="S49" s="18"/>
      <c r="T49" s="18"/>
      <c r="U49" s="18"/>
    </row>
    <row r="50" spans="1:21" s="11" customFormat="1" ht="12" customHeight="1" x14ac:dyDescent="0.25">
      <c r="A50" s="212" t="s">
        <v>136</v>
      </c>
      <c r="B50" s="211"/>
      <c r="C50" s="211"/>
      <c r="D50" s="211"/>
      <c r="E50" s="211"/>
      <c r="F50" s="211"/>
      <c r="G50" s="211"/>
      <c r="H50" s="211"/>
      <c r="I50" s="55"/>
      <c r="J50" s="10"/>
      <c r="K50" s="12"/>
      <c r="L50" s="55"/>
      <c r="M50" s="55"/>
      <c r="N50" s="338" t="str">
        <f>IF(M20="éves",N49,IF(M20="féléves",N49/2,IF(M20="negyedéves",N49/4,"")))</f>
        <v/>
      </c>
      <c r="O50" s="338"/>
      <c r="P50" s="338"/>
      <c r="Q50" s="55"/>
      <c r="R50" s="18"/>
      <c r="S50" s="18"/>
      <c r="T50" s="18"/>
      <c r="U50" s="18"/>
    </row>
    <row r="51" spans="1:21" s="11" customFormat="1" ht="12" customHeight="1" x14ac:dyDescent="0.25">
      <c r="A51" s="213"/>
      <c r="B51" s="212"/>
      <c r="C51" s="211"/>
      <c r="D51" s="211"/>
      <c r="E51" s="211"/>
      <c r="F51" s="211"/>
      <c r="G51" s="211"/>
      <c r="H51" s="211"/>
      <c r="I51" s="55"/>
      <c r="J51" s="91"/>
      <c r="L51" s="55"/>
      <c r="M51" s="55"/>
      <c r="N51" s="55"/>
      <c r="O51" s="55"/>
      <c r="P51" s="55"/>
      <c r="Q51" s="55"/>
      <c r="R51" s="18"/>
      <c r="S51" s="42"/>
      <c r="T51" s="18"/>
      <c r="U51" s="18"/>
    </row>
    <row r="52" spans="1:21" s="11" customFormat="1" ht="12" customHeight="1" x14ac:dyDescent="0.25">
      <c r="A52" s="214" t="s">
        <v>137</v>
      </c>
      <c r="B52" s="212"/>
      <c r="C52" s="211"/>
      <c r="D52" s="211"/>
      <c r="E52" s="211"/>
      <c r="F52" s="211"/>
      <c r="G52" s="211"/>
      <c r="H52" s="211"/>
      <c r="I52" s="55"/>
      <c r="J52" s="91"/>
      <c r="L52" s="55"/>
      <c r="M52" s="55"/>
      <c r="N52" s="55"/>
      <c r="O52" s="55"/>
      <c r="P52" s="55"/>
      <c r="Q52" s="55"/>
      <c r="R52" s="18"/>
      <c r="S52" s="42"/>
      <c r="T52" s="18"/>
      <c r="U52" s="18"/>
    </row>
    <row r="53" spans="1:21" s="11" customFormat="1" ht="12" customHeight="1" x14ac:dyDescent="0.25">
      <c r="A53" s="215" t="str">
        <f>IFERROR(VLOOKUP(1,Tarifa!$N$44:$O$48,2,FALSE),"")</f>
        <v/>
      </c>
      <c r="B53" s="212"/>
      <c r="C53" s="197"/>
      <c r="D53" s="197"/>
      <c r="E53" s="197"/>
      <c r="F53" s="197"/>
      <c r="G53" s="197"/>
      <c r="H53" s="216" t="str">
        <f>IFERROR(VLOOKUP(A53,Tarifa!$O$44:$P$48,2,FALSE),"")</f>
        <v/>
      </c>
      <c r="I53" s="55"/>
      <c r="J53" s="91"/>
      <c r="L53" s="55"/>
      <c r="M53" s="55"/>
      <c r="N53" s="55"/>
      <c r="O53" s="55"/>
      <c r="P53" s="55"/>
      <c r="Q53" s="55"/>
      <c r="R53" s="18"/>
      <c r="S53" s="18"/>
      <c r="T53" s="18"/>
      <c r="U53" s="18"/>
    </row>
    <row r="54" spans="1:21" s="11" customFormat="1" ht="12" customHeight="1" x14ac:dyDescent="0.25">
      <c r="A54" s="215" t="str">
        <f>IFERROR(VLOOKUP(2,Tarifa!$N$44:$O$48,2,FALSE),"")</f>
        <v/>
      </c>
      <c r="B54" s="197"/>
      <c r="C54" s="197"/>
      <c r="D54" s="197"/>
      <c r="E54" s="197"/>
      <c r="F54" s="197"/>
      <c r="G54" s="197"/>
      <c r="H54" s="216" t="str">
        <f>IFERROR(VLOOKUP(A54,Tarifa!$O$44:$P$48,2,FALSE),"")</f>
        <v/>
      </c>
      <c r="I54" s="55"/>
      <c r="J54" s="55"/>
      <c r="K54" s="55"/>
      <c r="L54" s="55"/>
      <c r="M54" s="55"/>
      <c r="N54" s="55"/>
      <c r="O54" s="55"/>
      <c r="P54" s="55"/>
      <c r="Q54" s="55"/>
      <c r="R54" s="18"/>
      <c r="S54" s="18"/>
      <c r="T54" s="18"/>
      <c r="U54" s="18"/>
    </row>
    <row r="55" spans="1:21" s="11" customFormat="1" ht="12" customHeight="1" x14ac:dyDescent="0.25">
      <c r="A55" s="215" t="str">
        <f>IFERROR(VLOOKUP(3,Tarifa!$N$44:$O$48,2,FALSE),"")</f>
        <v/>
      </c>
      <c r="B55" s="197"/>
      <c r="C55" s="197"/>
      <c r="D55" s="197"/>
      <c r="E55" s="197"/>
      <c r="F55" s="197"/>
      <c r="G55" s="197"/>
      <c r="H55" s="216" t="str">
        <f>IFERROR(VLOOKUP(A55,Tarifa!$O$44:$P$48,2,FALSE),"")</f>
        <v/>
      </c>
      <c r="I55" s="55"/>
      <c r="J55" s="55"/>
      <c r="K55" s="55"/>
      <c r="L55" s="55"/>
      <c r="M55" s="55"/>
      <c r="N55" s="55"/>
      <c r="O55" s="55"/>
      <c r="P55" s="55"/>
      <c r="Q55" s="55"/>
      <c r="R55" s="18"/>
      <c r="S55" s="18"/>
      <c r="T55" s="18"/>
      <c r="U55" s="18"/>
    </row>
    <row r="56" spans="1:21" s="11" customFormat="1" ht="12" customHeight="1" x14ac:dyDescent="0.25">
      <c r="A56" s="215" t="str">
        <f>IFERROR(VLOOKUP(4,Tarifa!$N$44:$O$48,2,FALSE),"")</f>
        <v/>
      </c>
      <c r="B56" s="217"/>
      <c r="C56" s="217"/>
      <c r="D56" s="217"/>
      <c r="E56" s="217"/>
      <c r="F56" s="217"/>
      <c r="G56" s="217"/>
      <c r="H56" s="216" t="str">
        <f>IFERROR(VLOOKUP(A56,Tarifa!$O$44:$P$48,2,FALSE),"")</f>
        <v/>
      </c>
      <c r="I56" s="190"/>
      <c r="J56" s="190"/>
      <c r="K56" s="190"/>
      <c r="L56" s="190"/>
      <c r="M56" s="190"/>
      <c r="N56" s="190"/>
      <c r="O56" s="190"/>
      <c r="P56" s="190"/>
      <c r="Q56" s="190"/>
      <c r="R56" s="18"/>
      <c r="S56" s="18"/>
      <c r="T56" s="18"/>
      <c r="U56" s="18"/>
    </row>
    <row r="57" spans="1:21" s="11" customFormat="1" ht="12" customHeight="1" x14ac:dyDescent="0.25">
      <c r="A57" s="215" t="str">
        <f>IFERROR(VLOOKUP(5,Tarifa!$N$44:$O$48,2,FALSE),"")</f>
        <v/>
      </c>
      <c r="B57" s="217"/>
      <c r="C57" s="217"/>
      <c r="D57" s="217"/>
      <c r="E57" s="217"/>
      <c r="F57" s="217"/>
      <c r="G57" s="217"/>
      <c r="H57" s="216" t="str">
        <f>IFERROR(VLOOKUP(A57,Tarifa!$O$44:$P$48,2,FALSE),"")</f>
        <v/>
      </c>
      <c r="I57" s="190"/>
      <c r="J57" s="190"/>
      <c r="K57" s="190"/>
      <c r="L57" s="190"/>
      <c r="M57" s="190"/>
      <c r="N57" s="190"/>
      <c r="O57" s="190"/>
      <c r="P57" s="190"/>
      <c r="Q57" s="190"/>
      <c r="R57" s="18"/>
      <c r="S57" s="18"/>
      <c r="T57" s="18"/>
      <c r="U57" s="18"/>
    </row>
    <row r="58" spans="1:21" s="11" customFormat="1" ht="12" customHeight="1" x14ac:dyDescent="0.2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8"/>
      <c r="S58" s="18"/>
      <c r="T58" s="18"/>
      <c r="U58" s="18"/>
    </row>
    <row r="59" spans="1:21" s="11" customFormat="1" ht="12" customHeight="1" x14ac:dyDescent="0.2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8"/>
      <c r="S59" s="18"/>
      <c r="T59" s="18"/>
      <c r="U59" s="18"/>
    </row>
    <row r="60" spans="1:21" s="11" customFormat="1" ht="12" customHeight="1" x14ac:dyDescent="0.2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8"/>
      <c r="S60" s="18"/>
      <c r="T60" s="18"/>
      <c r="U60" s="18"/>
    </row>
    <row r="61" spans="1:21" s="11" customFormat="1" ht="12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18"/>
      <c r="S61" s="18"/>
      <c r="T61" s="18"/>
      <c r="U61" s="18"/>
    </row>
    <row r="62" spans="1:21" s="11" customFormat="1" ht="12" customHeight="1" x14ac:dyDescent="0.25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8"/>
      <c r="S62" s="18"/>
      <c r="T62" s="18"/>
      <c r="U62" s="18"/>
    </row>
    <row r="63" spans="1:21" s="11" customFormat="1" ht="12" customHeight="1" x14ac:dyDescent="0.2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220" t="s">
        <v>147</v>
      </c>
      <c r="Q63" s="191"/>
      <c r="R63" s="18"/>
      <c r="S63" s="18"/>
      <c r="T63" s="18"/>
      <c r="U63" s="18"/>
    </row>
    <row r="64" spans="1:21" s="11" customFormat="1" ht="12" customHeight="1" x14ac:dyDescent="0.25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8"/>
      <c r="S64" s="18"/>
      <c r="T64" s="18"/>
      <c r="U64" s="18"/>
    </row>
    <row r="65" spans="1:53" s="11" customFormat="1" ht="25.5" customHeight="1" x14ac:dyDescent="0.25">
      <c r="A65" s="51"/>
      <c r="B65" s="51"/>
      <c r="C65" s="51"/>
      <c r="D65" s="195" t="s">
        <v>42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18"/>
      <c r="S65" s="18"/>
      <c r="T65" s="18"/>
      <c r="U65" s="18"/>
    </row>
    <row r="66" spans="1:53" s="11" customFormat="1" ht="18" customHeight="1" x14ac:dyDescent="0.25">
      <c r="A66" s="283"/>
      <c r="B66" s="283"/>
      <c r="C66" s="51"/>
      <c r="D66" s="195" t="s">
        <v>43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18"/>
      <c r="S66" s="18"/>
      <c r="T66" s="18"/>
      <c r="U66" s="18"/>
    </row>
    <row r="67" spans="1:53" s="11" customFormat="1" ht="15.75" customHeight="1" x14ac:dyDescent="0.25">
      <c r="A67" s="51"/>
      <c r="B67" s="51"/>
      <c r="C67" s="51"/>
      <c r="D67" s="194" t="s">
        <v>143</v>
      </c>
      <c r="E67" s="51"/>
      <c r="F67" s="344" t="str">
        <f>F5</f>
        <v>VIP43325621637</v>
      </c>
      <c r="G67" s="344"/>
      <c r="H67" s="344"/>
      <c r="I67" s="51"/>
      <c r="J67" s="51"/>
      <c r="K67" s="51"/>
      <c r="L67" s="51"/>
      <c r="M67" s="51"/>
      <c r="N67" s="51"/>
      <c r="O67" s="51"/>
      <c r="P67" s="51"/>
      <c r="Q67" s="51"/>
      <c r="R67" s="18"/>
      <c r="S67" s="18"/>
      <c r="T67" s="18"/>
      <c r="U67" s="18"/>
    </row>
    <row r="68" spans="1:53" s="11" customFormat="1" ht="12" customHeight="1" x14ac:dyDescent="0.25">
      <c r="C68" s="51"/>
      <c r="D68" s="192"/>
      <c r="E68" s="51"/>
      <c r="F68" s="51"/>
      <c r="G68" s="51"/>
      <c r="H68" s="51"/>
      <c r="I68" s="51"/>
      <c r="J68" s="51"/>
      <c r="K68" s="51"/>
      <c r="L68" s="51"/>
      <c r="M68" s="192"/>
      <c r="N68" s="51"/>
      <c r="O68" s="51"/>
      <c r="P68" s="51"/>
      <c r="R68" s="18"/>
      <c r="S68" s="18"/>
      <c r="T68" s="18"/>
      <c r="U68" s="18"/>
    </row>
    <row r="69" spans="1:53" ht="12" customHeight="1" x14ac:dyDescent="0.25">
      <c r="A69" s="218" t="s">
        <v>148</v>
      </c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53" ht="17.25" customHeight="1" x14ac:dyDescent="0.25">
      <c r="A70" s="202" t="s">
        <v>149</v>
      </c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53" ht="12" customHeight="1" x14ac:dyDescent="0.25"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53" x14ac:dyDescent="0.25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02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</row>
    <row r="73" spans="1:53" x14ac:dyDescent="0.25">
      <c r="Q73" s="202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</row>
    <row r="74" spans="1:53" x14ac:dyDescent="0.25"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L74" s="222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</row>
    <row r="75" spans="1:53" ht="12" customHeight="1" x14ac:dyDescent="0.25"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</row>
    <row r="76" spans="1:53" ht="12" customHeight="1" x14ac:dyDescent="0.25"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53" ht="12" customHeight="1" x14ac:dyDescent="0.25"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53" ht="12" customHeight="1" x14ac:dyDescent="0.25"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53" ht="12" customHeight="1" x14ac:dyDescent="0.25"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53" x14ac:dyDescent="0.25"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53" x14ac:dyDescent="0.25"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53" ht="12" customHeight="1" x14ac:dyDescent="0.25">
      <c r="A82" s="226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53" ht="12" customHeight="1" x14ac:dyDescent="0.25"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</row>
    <row r="84" spans="1:53" ht="12" customHeight="1" x14ac:dyDescent="0.25">
      <c r="R84" s="15"/>
      <c r="S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</row>
    <row r="85" spans="1:53" ht="12" customHeight="1" x14ac:dyDescent="0.25"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</row>
    <row r="86" spans="1:53" ht="12" customHeight="1" x14ac:dyDescent="0.25"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</row>
    <row r="87" spans="1:53" ht="12" customHeight="1" x14ac:dyDescent="0.25"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</row>
    <row r="88" spans="1:53" ht="12" customHeight="1" x14ac:dyDescent="0.25"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</row>
    <row r="89" spans="1:53" ht="12" customHeight="1" x14ac:dyDescent="0.25"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</row>
    <row r="90" spans="1:53" ht="12" customHeight="1" x14ac:dyDescent="0.25"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</row>
    <row r="91" spans="1:53" ht="12" customHeight="1" x14ac:dyDescent="0.25"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53" ht="12" customHeight="1" x14ac:dyDescent="0.25"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53" ht="12" customHeight="1" x14ac:dyDescent="0.25"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53" ht="12" customHeight="1" x14ac:dyDescent="0.25"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53" ht="11.85" customHeight="1" x14ac:dyDescent="0.25"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53" ht="11.85" customHeight="1" x14ac:dyDescent="0.25"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ht="11.85" customHeight="1" x14ac:dyDescent="0.25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ht="11.85" customHeight="1" x14ac:dyDescent="0.25"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ht="17.100000000000001" customHeight="1" x14ac:dyDescent="0.25">
      <c r="A99" s="218" t="s">
        <v>151</v>
      </c>
      <c r="B99" s="228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ht="12" customHeight="1" x14ac:dyDescent="0.25"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ht="16.350000000000001" customHeight="1" x14ac:dyDescent="0.25">
      <c r="A101" s="228" t="s">
        <v>152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ht="12" customHeight="1" x14ac:dyDescent="0.25"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ht="16.350000000000001" customHeight="1" x14ac:dyDescent="0.25">
      <c r="A103" s="228" t="s">
        <v>152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ht="12" customHeight="1" x14ac:dyDescent="0.25"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ht="16.350000000000001" customHeight="1" x14ac:dyDescent="0.25">
      <c r="A105" s="228" t="s">
        <v>152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ht="12" customHeight="1" x14ac:dyDescent="0.25"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ht="12" customHeight="1" x14ac:dyDescent="0.25"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ht="12" customHeight="1" x14ac:dyDescent="0.25"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ht="12" customHeight="1" x14ac:dyDescent="0.25"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ht="12" customHeight="1" x14ac:dyDescent="0.25"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ht="12" customHeight="1" x14ac:dyDescent="0.25"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ht="12" customHeight="1" x14ac:dyDescent="0.25"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ht="12" customHeight="1" x14ac:dyDescent="0.25"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ht="12" customHeight="1" x14ac:dyDescent="0.25"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ht="12" customHeight="1" x14ac:dyDescent="0.25"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ht="12" customHeight="1" x14ac:dyDescent="0.25"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ht="12" customHeight="1" x14ac:dyDescent="0.25"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ht="12" customHeight="1" x14ac:dyDescent="0.25"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ht="12" customHeight="1" x14ac:dyDescent="0.25"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ht="12" customHeight="1" x14ac:dyDescent="0.25"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ht="12" customHeight="1" x14ac:dyDescent="0.25"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ht="12" customHeight="1" x14ac:dyDescent="0.25">
      <c r="P122" s="220" t="s">
        <v>153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12" customHeight="1" x14ac:dyDescent="0.25"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25.5" customHeight="1" x14ac:dyDescent="0.25">
      <c r="D124" s="195" t="s">
        <v>42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18" customHeight="1" x14ac:dyDescent="0.25">
      <c r="D125" s="195" t="s">
        <v>43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15.75" customHeight="1" x14ac:dyDescent="0.25">
      <c r="D126" s="194" t="s">
        <v>143</v>
      </c>
      <c r="F126" s="21" t="str">
        <f>F5</f>
        <v>VIP43325621637</v>
      </c>
      <c r="G126" s="227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12" customHeight="1" x14ac:dyDescent="0.25"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12" customHeight="1" x14ac:dyDescent="0.25">
      <c r="A128" s="23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3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12" customHeight="1" x14ac:dyDescent="0.25">
      <c r="A129" s="234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6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12" customHeight="1" x14ac:dyDescent="0.25">
      <c r="A130" s="234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6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12" customHeight="1" x14ac:dyDescent="0.25">
      <c r="A131" s="234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6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12" customHeight="1" x14ac:dyDescent="0.25">
      <c r="A132" s="234"/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6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12" customHeight="1" x14ac:dyDescent="0.25">
      <c r="A133" s="234"/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6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12" customHeight="1" x14ac:dyDescent="0.25">
      <c r="A134" s="234"/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6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12" customHeight="1" x14ac:dyDescent="0.25">
      <c r="A135" s="234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6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12" customHeight="1" x14ac:dyDescent="0.25">
      <c r="A136" s="234"/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6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12" customHeight="1" x14ac:dyDescent="0.25">
      <c r="A137" s="234"/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6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12" customHeight="1" x14ac:dyDescent="0.25">
      <c r="A138" s="234"/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6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12" customHeight="1" x14ac:dyDescent="0.25">
      <c r="A139" s="234"/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6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12" customHeight="1" x14ac:dyDescent="0.25">
      <c r="A140" s="234"/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6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12" customHeight="1" x14ac:dyDescent="0.2">
      <c r="A141" s="239" t="str">
        <f>"Budapest,"</f>
        <v>Budapest,</v>
      </c>
      <c r="B141" s="240"/>
      <c r="C141" s="341">
        <f ca="1">TODAY()</f>
        <v>44074</v>
      </c>
      <c r="D141" s="34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6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12" customHeight="1" x14ac:dyDescent="0.25">
      <c r="A142" s="234"/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6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12" customHeight="1" x14ac:dyDescent="0.25">
      <c r="A143" s="234"/>
      <c r="B143" s="235"/>
      <c r="C143" s="235"/>
      <c r="D143" s="235"/>
      <c r="E143" s="235"/>
      <c r="F143" s="235"/>
      <c r="G143" s="235"/>
      <c r="H143" s="235"/>
      <c r="I143" s="235"/>
      <c r="J143" s="229"/>
      <c r="K143" s="229"/>
      <c r="L143" s="229"/>
      <c r="M143" s="229"/>
      <c r="N143" s="229"/>
      <c r="O143" s="236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12" customHeight="1" x14ac:dyDescent="0.25">
      <c r="A144" s="234"/>
      <c r="B144" s="235"/>
      <c r="C144" s="235"/>
      <c r="D144" s="235"/>
      <c r="E144" s="235"/>
      <c r="F144" s="235"/>
      <c r="G144" s="235"/>
      <c r="H144" s="235"/>
      <c r="I144" s="235"/>
      <c r="J144" s="342" t="s">
        <v>154</v>
      </c>
      <c r="K144" s="342"/>
      <c r="L144" s="342"/>
      <c r="M144" s="342"/>
      <c r="N144" s="342"/>
      <c r="O144" s="236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12" customHeight="1" x14ac:dyDescent="0.25">
      <c r="A145" s="237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38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12" customHeight="1" x14ac:dyDescent="0.25"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12" customHeight="1" x14ac:dyDescent="0.2">
      <c r="A147" s="230" t="str">
        <f>"Budapest,"</f>
        <v>Budapest,</v>
      </c>
      <c r="B147" s="230"/>
      <c r="C147" s="343">
        <f ca="1">TODAY()</f>
        <v>44074</v>
      </c>
      <c r="D147" s="34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12" customHeight="1" x14ac:dyDescent="0.25"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12" customHeight="1" x14ac:dyDescent="0.25">
      <c r="J149" s="229"/>
      <c r="K149" s="229"/>
      <c r="L149" s="229"/>
      <c r="M149" s="229"/>
      <c r="N149" s="229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12" customHeight="1" x14ac:dyDescent="0.25">
      <c r="J150" s="342" t="s">
        <v>154</v>
      </c>
      <c r="K150" s="342"/>
      <c r="L150" s="342"/>
      <c r="M150" s="342"/>
      <c r="N150" s="342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12" customHeight="1" x14ac:dyDescent="0.25"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12" customHeight="1" x14ac:dyDescent="0.25"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12" customHeight="1" x14ac:dyDescent="0.25"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12" customHeight="1" x14ac:dyDescent="0.25"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12" customHeight="1" x14ac:dyDescent="0.25"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12" customHeight="1" x14ac:dyDescent="0.25"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12" customHeight="1" x14ac:dyDescent="0.25"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12" customHeight="1" x14ac:dyDescent="0.25"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12" customHeight="1" x14ac:dyDescent="0.25"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12" customHeight="1" x14ac:dyDescent="0.25"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8:45" ht="12" customHeight="1" x14ac:dyDescent="0.25"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8:45" ht="12" customHeight="1" x14ac:dyDescent="0.25"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8:45" ht="12" customHeight="1" x14ac:dyDescent="0.25"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8:45" ht="12" customHeight="1" x14ac:dyDescent="0.25"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8:45" ht="12" customHeight="1" x14ac:dyDescent="0.25"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8:45" ht="12" customHeight="1" x14ac:dyDescent="0.25"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8:45" ht="12" customHeight="1" x14ac:dyDescent="0.25"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8:45" ht="12" customHeight="1" x14ac:dyDescent="0.25"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8:45" ht="12" customHeight="1" x14ac:dyDescent="0.25"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8:45" ht="12" customHeight="1" x14ac:dyDescent="0.25"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8:45" ht="12" customHeight="1" x14ac:dyDescent="0.25"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8:45" ht="12" customHeight="1" x14ac:dyDescent="0.25"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8:45" ht="12" customHeight="1" x14ac:dyDescent="0.25"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8:45" ht="12" customHeight="1" x14ac:dyDescent="0.25"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8:45" ht="12" customHeight="1" x14ac:dyDescent="0.25"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8:45" ht="12" customHeight="1" x14ac:dyDescent="0.25"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8:45" ht="12" customHeight="1" x14ac:dyDescent="0.25"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8:45" ht="12" customHeight="1" x14ac:dyDescent="0.25"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8:45" ht="12" customHeight="1" x14ac:dyDescent="0.25"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8:45" ht="12" customHeight="1" x14ac:dyDescent="0.25"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8:45" ht="12" customHeight="1" x14ac:dyDescent="0.25"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8:45" ht="12" customHeight="1" x14ac:dyDescent="0.25"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8:45" ht="12" customHeight="1" x14ac:dyDescent="0.25"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8:45" ht="12" customHeight="1" x14ac:dyDescent="0.25"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8:45" ht="12" customHeight="1" x14ac:dyDescent="0.25"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8:45" ht="12" customHeight="1" x14ac:dyDescent="0.25"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8:45" ht="12" customHeight="1" x14ac:dyDescent="0.25"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8:45" ht="12" customHeight="1" x14ac:dyDescent="0.25"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8:45" ht="12" customHeight="1" x14ac:dyDescent="0.25"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8:45" ht="12" customHeight="1" x14ac:dyDescent="0.25"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8:45" ht="12" customHeight="1" x14ac:dyDescent="0.25"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8:45" ht="12" customHeight="1" x14ac:dyDescent="0.25"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8:45" ht="12" customHeight="1" x14ac:dyDescent="0.25"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8:45" ht="12" customHeight="1" x14ac:dyDescent="0.25"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8:45" ht="12" customHeight="1" x14ac:dyDescent="0.25"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8:45" ht="12" customHeight="1" x14ac:dyDescent="0.25"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8:45" ht="12" customHeight="1" x14ac:dyDescent="0.25"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8:45" ht="12" customHeight="1" x14ac:dyDescent="0.25"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8:45" ht="12" customHeight="1" x14ac:dyDescent="0.25"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8:45" ht="12" customHeight="1" x14ac:dyDescent="0.25"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8:45" ht="12" customHeight="1" x14ac:dyDescent="0.25"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8:45" ht="12" customHeight="1" x14ac:dyDescent="0.25"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8:45" ht="12" customHeight="1" x14ac:dyDescent="0.25"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8:45" ht="12" customHeight="1" x14ac:dyDescent="0.25"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8:45" ht="12" customHeight="1" x14ac:dyDescent="0.25"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8:45" ht="12" customHeight="1" x14ac:dyDescent="0.25"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8:45" ht="12" customHeight="1" x14ac:dyDescent="0.25"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8:45" ht="12" customHeight="1" x14ac:dyDescent="0.25"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8:45" ht="12" customHeight="1" x14ac:dyDescent="0.25"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8:45" ht="12" customHeight="1" x14ac:dyDescent="0.25"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8:45" ht="12" customHeight="1" x14ac:dyDescent="0.25"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8:45" ht="12" customHeight="1" x14ac:dyDescent="0.25"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8:45" ht="12" customHeight="1" x14ac:dyDescent="0.25"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8:45" ht="12" customHeight="1" x14ac:dyDescent="0.25"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8:45" ht="12" customHeight="1" x14ac:dyDescent="0.25"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8:45" ht="12" customHeight="1" x14ac:dyDescent="0.25"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8:45" ht="12" customHeight="1" x14ac:dyDescent="0.25"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8:45" ht="12" customHeight="1" x14ac:dyDescent="0.25"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8:45" ht="12" customHeight="1" x14ac:dyDescent="0.25"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8:45" ht="12" customHeight="1" x14ac:dyDescent="0.25"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8:45" ht="12" customHeight="1" x14ac:dyDescent="0.25"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8:45" ht="12" customHeight="1" x14ac:dyDescent="0.25"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8:45" ht="12" customHeight="1" x14ac:dyDescent="0.25"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8:45" ht="12" customHeight="1" x14ac:dyDescent="0.25"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8:45" ht="12" customHeight="1" x14ac:dyDescent="0.25"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8:45" ht="12" customHeight="1" x14ac:dyDescent="0.25"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8:45" ht="12" customHeight="1" x14ac:dyDescent="0.25"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8:45" ht="12" customHeight="1" x14ac:dyDescent="0.25"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8:45" ht="12" customHeight="1" x14ac:dyDescent="0.25"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8:45" ht="12" customHeight="1" x14ac:dyDescent="0.25"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8:45" ht="12" customHeight="1" x14ac:dyDescent="0.25"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8:45" ht="12" customHeight="1" x14ac:dyDescent="0.25"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8:45" ht="12" customHeight="1" x14ac:dyDescent="0.25"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8:45" ht="12" customHeight="1" x14ac:dyDescent="0.25"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8:45" ht="12" customHeight="1" x14ac:dyDescent="0.25"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8:45" ht="12" customHeight="1" x14ac:dyDescent="0.25"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8:45" ht="12" customHeight="1" x14ac:dyDescent="0.25"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8:45" ht="12" customHeight="1" x14ac:dyDescent="0.25"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8:45" ht="12" customHeight="1" x14ac:dyDescent="0.25"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8:45" ht="12" customHeight="1" x14ac:dyDescent="0.25"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8:45" ht="12" customHeight="1" x14ac:dyDescent="0.25"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8:45" ht="12" customHeight="1" x14ac:dyDescent="0.25"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8:45" ht="12" customHeight="1" x14ac:dyDescent="0.25"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8:45" ht="12" customHeight="1" x14ac:dyDescent="0.25"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8:45" ht="12" customHeight="1" x14ac:dyDescent="0.25"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8:45" ht="12" customHeight="1" x14ac:dyDescent="0.25"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8:45" ht="12" customHeight="1" x14ac:dyDescent="0.25"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8:45" ht="12" customHeight="1" x14ac:dyDescent="0.25"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8:45" ht="12" customHeight="1" x14ac:dyDescent="0.25"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8:45" ht="12" customHeight="1" x14ac:dyDescent="0.25"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8:45" ht="12" customHeight="1" x14ac:dyDescent="0.25"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8:45" ht="12" customHeight="1" x14ac:dyDescent="0.25"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8:45" ht="12" customHeight="1" x14ac:dyDescent="0.25"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8:45" ht="12" customHeight="1" x14ac:dyDescent="0.25"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8:45" ht="12" customHeight="1" x14ac:dyDescent="0.25"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8:45" ht="12" customHeight="1" x14ac:dyDescent="0.25"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8:45" ht="12" customHeight="1" x14ac:dyDescent="0.25"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8:45" ht="12" customHeight="1" x14ac:dyDescent="0.25"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8:45" ht="12" customHeight="1" x14ac:dyDescent="0.25"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8:45" ht="12" customHeight="1" x14ac:dyDescent="0.25"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8:45" ht="12" customHeight="1" x14ac:dyDescent="0.25"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8:45" ht="12" customHeight="1" x14ac:dyDescent="0.25"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8:45" ht="12" customHeight="1" x14ac:dyDescent="0.25"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8:45" ht="12" customHeight="1" x14ac:dyDescent="0.25"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8:45" ht="12" customHeight="1" x14ac:dyDescent="0.25"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8:45" ht="12" customHeight="1" x14ac:dyDescent="0.25"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8:45" ht="12" customHeight="1" x14ac:dyDescent="0.25"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8:45" ht="12" customHeight="1" x14ac:dyDescent="0.25"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8:45" ht="12" customHeight="1" x14ac:dyDescent="0.25"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8:45" ht="12" customHeight="1" x14ac:dyDescent="0.25"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8:45" ht="12" customHeight="1" x14ac:dyDescent="0.25"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8:45" ht="12" customHeight="1" x14ac:dyDescent="0.25"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8:45" ht="12" customHeight="1" x14ac:dyDescent="0.25"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8:45" ht="12" customHeight="1" x14ac:dyDescent="0.25"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8:45" ht="12" customHeight="1" x14ac:dyDescent="0.25"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8:45" ht="12" customHeight="1" x14ac:dyDescent="0.25"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8:45" ht="12" customHeight="1" x14ac:dyDescent="0.25"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8:45" ht="12" customHeight="1" x14ac:dyDescent="0.25"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8:45" ht="12" customHeight="1" x14ac:dyDescent="0.25"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8:45" ht="12" customHeight="1" x14ac:dyDescent="0.25"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8:45" ht="12" customHeight="1" x14ac:dyDescent="0.25"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8:45" ht="12" customHeight="1" x14ac:dyDescent="0.25"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8:45" ht="12" customHeight="1" x14ac:dyDescent="0.25"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8:45" ht="12" customHeight="1" x14ac:dyDescent="0.25"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8:45" ht="12" customHeight="1" x14ac:dyDescent="0.25"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8:45" ht="12" customHeight="1" x14ac:dyDescent="0.25"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8:45" ht="12" customHeight="1" x14ac:dyDescent="0.25"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8:45" ht="12" customHeight="1" x14ac:dyDescent="0.25"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8:45" ht="12" customHeight="1" x14ac:dyDescent="0.25"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8:45" ht="12" customHeight="1" x14ac:dyDescent="0.25"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8:45" ht="12" customHeight="1" x14ac:dyDescent="0.25"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8:45" ht="12" customHeight="1" x14ac:dyDescent="0.25"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8:45" ht="12" customHeight="1" x14ac:dyDescent="0.25"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8:45" ht="12" customHeight="1" x14ac:dyDescent="0.25"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8:45" ht="12" customHeight="1" x14ac:dyDescent="0.25"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8:45" ht="12" customHeight="1" x14ac:dyDescent="0.25"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8:45" ht="12" customHeight="1" x14ac:dyDescent="0.25"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8:45" ht="12" customHeight="1" x14ac:dyDescent="0.25"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8:45" ht="12" customHeight="1" x14ac:dyDescent="0.25"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8:45" ht="12" customHeight="1" x14ac:dyDescent="0.25"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8:45" ht="12" customHeight="1" x14ac:dyDescent="0.25"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8:45" ht="12" customHeight="1" x14ac:dyDescent="0.25"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8:45" ht="12" customHeight="1" x14ac:dyDescent="0.25"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8:45" ht="12" customHeight="1" x14ac:dyDescent="0.25"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8:45" ht="12" customHeight="1" x14ac:dyDescent="0.25"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8:45" ht="12" customHeight="1" x14ac:dyDescent="0.25"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8:45" x14ac:dyDescent="0.25"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</sheetData>
  <dataConsolidate/>
  <mergeCells count="74">
    <mergeCell ref="C141:D141"/>
    <mergeCell ref="J144:N144"/>
    <mergeCell ref="C147:D147"/>
    <mergeCell ref="J150:N150"/>
    <mergeCell ref="F67:H67"/>
    <mergeCell ref="A66:B66"/>
    <mergeCell ref="E35:H35"/>
    <mergeCell ref="M37:P37"/>
    <mergeCell ref="M38:P38"/>
    <mergeCell ref="G43:J43"/>
    <mergeCell ref="G44:J44"/>
    <mergeCell ref="N50:P50"/>
    <mergeCell ref="N47:P47"/>
    <mergeCell ref="N49:P49"/>
    <mergeCell ref="N43:P43"/>
    <mergeCell ref="N44:P44"/>
    <mergeCell ref="N45:P45"/>
    <mergeCell ref="T25:W25"/>
    <mergeCell ref="M27:Q27"/>
    <mergeCell ref="M29:Q29"/>
    <mergeCell ref="M30:Q30"/>
    <mergeCell ref="D23:H23"/>
    <mergeCell ref="W26:Z26"/>
    <mergeCell ref="D28:H28"/>
    <mergeCell ref="X27:Z27"/>
    <mergeCell ref="D29:H29"/>
    <mergeCell ref="D30:H30"/>
    <mergeCell ref="M17:Q17"/>
    <mergeCell ref="M23:Q23"/>
    <mergeCell ref="E22:H22"/>
    <mergeCell ref="M24:Q24"/>
    <mergeCell ref="D17:H17"/>
    <mergeCell ref="M18:N18"/>
    <mergeCell ref="E18:H18"/>
    <mergeCell ref="M20:N20"/>
    <mergeCell ref="D19:H19"/>
    <mergeCell ref="M21:O21"/>
    <mergeCell ref="E20:H20"/>
    <mergeCell ref="M22:Q22"/>
    <mergeCell ref="D21:H21"/>
    <mergeCell ref="M19:N19"/>
    <mergeCell ref="M15:N15"/>
    <mergeCell ref="D15:H15"/>
    <mergeCell ref="N16:Q16"/>
    <mergeCell ref="D16:F16"/>
    <mergeCell ref="G16:H16"/>
    <mergeCell ref="M14:N14"/>
    <mergeCell ref="S3:U3"/>
    <mergeCell ref="S4:U4"/>
    <mergeCell ref="F5:H5"/>
    <mergeCell ref="J8:P8"/>
    <mergeCell ref="D14:H14"/>
    <mergeCell ref="L9:P9"/>
    <mergeCell ref="L10:P10"/>
    <mergeCell ref="L11:P11"/>
    <mergeCell ref="AF27:AH27"/>
    <mergeCell ref="N28:Q28"/>
    <mergeCell ref="AE28:AI28"/>
    <mergeCell ref="AE29:AI29"/>
    <mergeCell ref="AB29:AD29"/>
    <mergeCell ref="D31:E31"/>
    <mergeCell ref="D32:H32"/>
    <mergeCell ref="G45:J45"/>
    <mergeCell ref="E33:H33"/>
    <mergeCell ref="D34:H34"/>
    <mergeCell ref="AE32:AI32"/>
    <mergeCell ref="AE33:AI33"/>
    <mergeCell ref="J30:L30"/>
    <mergeCell ref="M33:Q33"/>
    <mergeCell ref="M34:Q34"/>
    <mergeCell ref="M32:Q32"/>
    <mergeCell ref="AE30:AI30"/>
    <mergeCell ref="AE31:AI31"/>
    <mergeCell ref="M31:Q31"/>
  </mergeCells>
  <dataValidations count="22">
    <dataValidation allowBlank="1" showErrorMessage="1" promptTitle="Válaszd ki a Szerződő típusát!" prompt="Jogi személy választása esetén a Biztosított minden esetben megegyezik a Szerződővel." sqref="B14:C14" xr:uid="{00000000-0002-0000-0300-000000000000}"/>
    <dataValidation type="list" allowBlank="1" showInputMessage="1" showErrorMessage="1" sqref="V29" xr:uid="{00000000-0002-0000-0300-000001000000}">
      <formula1>"igen,nem"</formula1>
    </dataValidation>
    <dataValidation type="date" allowBlank="1" errorTitle="Rossz formátum, vagy dátum" error="Rosszul írtad be a dátumot, formátum:_x000a_2000.01.01_x000a__x000a_18 év alatti nem lehet Biztosított!_x000a_" sqref="D31:E31" xr:uid="{00000000-0002-0000-0300-000002000000}">
      <formula1>TODAY()-43000</formula1>
      <formula2>TODAY()-3652</formula2>
    </dataValidation>
    <dataValidation type="date" allowBlank="1" showInputMessage="1" errorTitle="Rossz formátum, vagy dátum" error="formátum:_x000a_2000.01.01_x000a__x000a_18 év alatti nem lehet Biztosított!" sqref="G16:H16" xr:uid="{00000000-0002-0000-0300-000003000000}">
      <formula1>TODAY()-43000</formula1>
      <formula2>TODAY()-3652</formula2>
    </dataValidation>
    <dataValidation type="whole" allowBlank="1" showInputMessage="1" showErrorMessage="1" sqref="D20 D18 M16" xr:uid="{00000000-0002-0000-0300-000004000000}">
      <formula1>1000</formula1>
      <formula2>9999</formula2>
    </dataValidation>
    <dataValidation type="list" allowBlank="1" showInputMessage="1" showErrorMessage="1" sqref="W26:Z26" xr:uid="{00000000-0002-0000-0300-000005000000}">
      <mc:AlternateContent xmlns:x12ac="http://schemas.microsoft.com/office/spreadsheetml/2011/1/ac" xmlns:mc="http://schemas.openxmlformats.org/markup-compatibility/2006">
        <mc:Choice Requires="x12ac">
          <x12ac:list>"Családház, sorház, ikerház",Lakás többlakásos épületben,Nyaraló</x12ac:list>
        </mc:Choice>
        <mc:Fallback>
          <formula1>"Családház, sorház, ikerház,Lakás többlakásos épületben,Nyaraló"</formula1>
        </mc:Fallback>
      </mc:AlternateContent>
    </dataValidation>
    <dataValidation type="list" allowBlank="1" showInputMessage="1" showErrorMessage="1" sqref="M21:O21" xr:uid="{00000000-0002-0000-0300-000006000000}">
      <formula1>"csoportos díjlehívás,banki utalás,bankkártyás fizetés,csekk"</formula1>
    </dataValidation>
    <dataValidation type="whole" allowBlank="1" showInputMessage="1" showErrorMessage="1" sqref="E22:H22" xr:uid="{00000000-0002-0000-0300-000008000000}">
      <formula1>1000000</formula1>
      <formula2>9999999</formula2>
    </dataValidation>
    <dataValidation type="list" allowBlank="1" sqref="D35 D22" xr:uid="{00000000-0002-0000-0300-000009000000}">
      <formula1>"'+36 (20),'+36 (30),'+36 (31),'+36 (70)"</formula1>
    </dataValidation>
    <dataValidation type="list" allowBlank="1" errorTitle="Hibás dátum" error="Kérlek ellenőrizd, helyesen adtad-e meg a dátumot!" promptTitle="Kockázatviselés kezdő napja" prompt="A legkorábbi dátum az ajánlat aláírást követő nap lehet, a legkésőbbi kockázatviselési nap az ajánlat aláírását követő 181. nap lehet._x000a__x000a_Formátum:  2000.01.01" sqref="M20:N20" xr:uid="{00000000-0002-0000-0300-00000A000000}">
      <formula1>"éves,féléves,negyedéves"</formula1>
    </dataValidation>
    <dataValidation type="date" allowBlank="1" errorTitle="Hibás dátum" error="Kérlek ellenőrizd, helyesen adtad-e meg a dátumot!" promptTitle="Kockázatviselés kezdő napja" prompt="A legkorábbi dátum az ajánlat aláírást követő nap lehet, a legkésőbbi kockázatviselési nap az ajánlat aláírását követő 181. nap lehet._x000a__x000a_Formátum:  2000.01.01" sqref="M18:N18" xr:uid="{00000000-0002-0000-0300-00000B000000}">
      <formula1>TODAY()+1</formula1>
      <formula2>TODAY()+181</formula2>
    </dataValidation>
    <dataValidation type="textLength" allowBlank="1" errorTitle="Helytelen név!" error="Kélrek pontosan add meg a vállalkozás nevét!" promptTitle="Add meg vállalkozásod nevét!" prompt=" " sqref="J8:P8" xr:uid="{00000000-0002-0000-0300-00000C000000}">
      <formula1>3</formula1>
      <formula2>50</formula2>
    </dataValidation>
    <dataValidation type="whole" allowBlank="1" errorTitle="Rossz hívószám" error="Rosszul írtad be! a hívószám 7 számjegy, szóköz, kötőjel nélkül._x000a_PL: 1234567" promptTitle="Mobil hívószám               " prompt="Add meg mobiltelefonod hívószámát azért,_x000a_ha kérdésünk van elérhessünk rajta!" sqref="L9:P9" xr:uid="{00000000-0002-0000-0300-00000D000000}">
      <formula1>1000000</formula1>
      <formula2>9999999</formula2>
    </dataValidation>
    <dataValidation type="textLength" allowBlank="1" error="Nem megfelelő e-mail cím!" promptTitle="E-mail cím" prompt="Azt az e-mail címet add meg, ahová az ajánlatot küldhetjük!" sqref="L10:P10" xr:uid="{00000000-0002-0000-0300-00000E000000}">
      <formula1>7</formula1>
      <formula2>50</formula2>
    </dataValidation>
    <dataValidation type="whole" allowBlank="1" error="Hibás partnerkód, kérlek ellenőrizd!" promptTitle="Közvetítő kód" prompt="Kélrek, add meg közvetítő kódodat!_x000a_" sqref="L11:P11" xr:uid="{00000000-0002-0000-0300-00000F000000}">
      <formula1>1000</formula1>
      <formula2>999999999</formula2>
    </dataValidation>
    <dataValidation type="list" allowBlank="1" promptTitle="Szerződés fajta" prompt="Új szerződés, vagy átdolgozás lehet" sqref="M14:N14" xr:uid="{00000000-0002-0000-0300-000010000000}">
      <formula1>"Új szerződés,Átdolgozás"</formula1>
    </dataValidation>
    <dataValidation type="whole" allowBlank="1" sqref="D33" xr:uid="{00000000-0002-0000-0300-000011000000}">
      <formula1>1000</formula1>
      <formula2>9999</formula2>
    </dataValidation>
    <dataValidation type="whole" allowBlank="1" sqref="E35:H35" xr:uid="{00000000-0002-0000-0300-000012000000}">
      <formula1>1000000</formula1>
      <formula2>9999999</formula2>
    </dataValidation>
    <dataValidation type="whole" allowBlank="1" errorTitle="Nem megfelelő érték" error="50.000.000 Ft alatti épületre nem adható egyedi ajánlat. " promptTitle="Épület/építmény érték együttesen" prompt="A biztosítandó Épület és építmény értékét egyben kell  megadni._x000a__x000a_Építmény lehet pl. medence, épített kerti sütő, szaletli, épített út." sqref="G43" xr:uid="{00000000-0002-0000-0300-000013000000}">
      <formula1>50000000</formula1>
      <formula2>10000000000</formula2>
    </dataValidation>
    <dataValidation type="whole" allowBlank="1" errorTitle="Nem megfelelő érték" error="500.000 Ft alatti melléképületre nem adható egyedi ajánlat" promptTitle="Melléképület értéke" prompt="Add meg a Melléképület értékét." sqref="G44" xr:uid="{00000000-0002-0000-0300-000014000000}">
      <formula1>500000</formula1>
      <formula2>1000000000</formula2>
    </dataValidation>
    <dataValidation allowBlank="1" showInputMessage="1" showErrorMessage="1" errorTitle="Hibás Ingóság érték" error="10.000.000 Ft alatti ingóságra nem adható egyedi ajánlat." sqref="G45" xr:uid="{00000000-0002-0000-0300-000015000000}"/>
    <dataValidation type="textLength" allowBlank="1" showInputMessage="1" showErrorMessage="1" errorTitle="Érvénytelen vagy túl hosszú név" error="Pontosan add meg a Szerződő nevét._x000a_Maximum 50 karakter adható meg." sqref="D14:H15" xr:uid="{00000000-0002-0000-0300-000016000000}">
      <formula1>1</formula1>
      <formula2>50</formula2>
    </dataValidation>
  </dataValidations>
  <pageMargins left="0.39370078740157483" right="7.874015748031496E-2" top="0.70866141732283472" bottom="0.70866141732283472" header="0.31496062992125984" footer="0.31496062992125984"/>
  <pageSetup paperSize="9" orientation="portrait" r:id="rId1"/>
  <headerFooter>
    <oddHeader>&amp;C
&amp;G</oddHeader>
    <oddFooter>&amp;L&amp;7UNIQA Biztosító Zrt., 1134 Budapest Róbert Károly krt. 70-74.  
Telefon: +36 1 5445-555 - Telefax: +36 1 2386-060 - Internet: www.uniqa.hu - Email: info@uniqa.hu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M69"/>
  <sheetViews>
    <sheetView workbookViewId="0">
      <pane ySplit="1" topLeftCell="A54" activePane="bottomLeft" state="frozen"/>
      <selection pane="bottomLeft" activeCell="E57" sqref="E57"/>
    </sheetView>
  </sheetViews>
  <sheetFormatPr defaultRowHeight="15" x14ac:dyDescent="0.25"/>
  <cols>
    <col min="1" max="1" width="3.28515625" style="97" customWidth="1"/>
    <col min="2" max="3" width="9.140625" style="97"/>
    <col min="4" max="4" width="27.140625" style="97" customWidth="1"/>
    <col min="5" max="5" width="11.28515625" style="97" customWidth="1"/>
    <col min="6" max="6" width="15.7109375" style="97" customWidth="1"/>
    <col min="7" max="9" width="11.28515625" style="97" customWidth="1"/>
    <col min="10" max="10" width="16.85546875" style="97" customWidth="1"/>
    <col min="11" max="14" width="9.140625" style="97"/>
    <col min="15" max="15" width="11" style="97" bestFit="1" customWidth="1"/>
    <col min="16" max="16" width="5.85546875" style="97" customWidth="1"/>
    <col min="17" max="17" width="59" style="97" customWidth="1"/>
    <col min="18" max="18" width="10.5703125" style="97" customWidth="1"/>
    <col min="19" max="19" width="10.85546875" style="97" customWidth="1"/>
    <col min="20" max="21" width="10.140625" style="97" bestFit="1" customWidth="1"/>
    <col min="22" max="22" width="11.140625" style="97" customWidth="1"/>
    <col min="23" max="36" width="9.140625" style="97"/>
    <col min="37" max="37" width="10.28515625" style="97" bestFit="1" customWidth="1"/>
    <col min="38" max="16384" width="9.140625" style="97"/>
  </cols>
  <sheetData>
    <row r="2" spans="2:39" ht="15.75" thickBot="1" x14ac:dyDescent="0.3">
      <c r="Y2" s="97">
        <v>2</v>
      </c>
      <c r="Z2" s="97">
        <v>3</v>
      </c>
      <c r="AA2" s="97">
        <v>4</v>
      </c>
      <c r="AB2" s="97">
        <v>5</v>
      </c>
      <c r="AC2" s="97">
        <v>6</v>
      </c>
      <c r="AD2" s="97">
        <v>7</v>
      </c>
      <c r="AE2" s="97">
        <v>8</v>
      </c>
      <c r="AF2" s="97">
        <v>9</v>
      </c>
      <c r="AG2" s="97">
        <v>10</v>
      </c>
      <c r="AH2" s="97">
        <v>11</v>
      </c>
      <c r="AI2" s="97">
        <v>12</v>
      </c>
      <c r="AJ2" s="97">
        <v>13</v>
      </c>
      <c r="AK2" s="97">
        <v>14</v>
      </c>
      <c r="AL2" s="97">
        <v>15</v>
      </c>
      <c r="AM2" s="97">
        <v>16</v>
      </c>
    </row>
    <row r="3" spans="2:39" ht="15.75" thickBot="1" x14ac:dyDescent="0.3">
      <c r="B3" s="136"/>
      <c r="C3" s="137" t="s">
        <v>75</v>
      </c>
      <c r="D3" s="138" t="s">
        <v>76</v>
      </c>
      <c r="E3" s="138"/>
      <c r="F3" s="138"/>
      <c r="G3" s="138"/>
      <c r="H3" s="139"/>
      <c r="I3" s="139"/>
      <c r="J3" s="139"/>
      <c r="K3" s="139"/>
      <c r="L3" s="139"/>
      <c r="M3" s="139"/>
      <c r="N3" s="139"/>
      <c r="O3" s="140"/>
      <c r="Q3" s="100" t="s">
        <v>49</v>
      </c>
      <c r="R3" s="101"/>
      <c r="S3" s="7"/>
      <c r="T3" s="7"/>
      <c r="W3" s="184" t="s">
        <v>2893</v>
      </c>
    </row>
    <row r="4" spans="2:39" x14ac:dyDescent="0.25">
      <c r="B4" s="141"/>
      <c r="C4" s="142" t="s">
        <v>77</v>
      </c>
      <c r="D4" t="s">
        <v>78</v>
      </c>
      <c r="E4" s="7" t="s">
        <v>79</v>
      </c>
      <c r="F4" s="7"/>
      <c r="G4" s="7"/>
      <c r="H4" s="143"/>
      <c r="I4" s="143"/>
      <c r="J4" s="143"/>
      <c r="K4" s="143"/>
      <c r="L4" s="143"/>
      <c r="M4" s="143"/>
      <c r="N4" s="143"/>
      <c r="O4" s="144"/>
      <c r="Q4" s="102" t="s">
        <v>50</v>
      </c>
      <c r="R4" s="103">
        <v>2.3671879858067957E-2</v>
      </c>
      <c r="S4" s="161" t="str">
        <f ca="1">IF(Adatközlő!A14="Jogi személy","",IF((U4-T4)&lt;10957,-2%,""))</f>
        <v/>
      </c>
      <c r="T4" s="160">
        <f>Adatközlő!$G$17</f>
        <v>0</v>
      </c>
      <c r="U4" s="159">
        <f ca="1">TODAY()</f>
        <v>44074</v>
      </c>
      <c r="W4" s="136" t="s">
        <v>2894</v>
      </c>
      <c r="X4" s="139" t="s">
        <v>2895</v>
      </c>
      <c r="Y4" s="139" t="s">
        <v>165</v>
      </c>
      <c r="Z4" s="139" t="s">
        <v>168</v>
      </c>
      <c r="AA4" s="139" t="s">
        <v>170</v>
      </c>
      <c r="AB4" s="139" t="s">
        <v>172</v>
      </c>
      <c r="AC4" s="139" t="s">
        <v>174</v>
      </c>
      <c r="AD4" s="139" t="s">
        <v>176</v>
      </c>
      <c r="AE4" s="139" t="s">
        <v>179</v>
      </c>
      <c r="AF4" s="139" t="s">
        <v>181</v>
      </c>
      <c r="AG4" s="139" t="s">
        <v>183</v>
      </c>
      <c r="AH4" s="139" t="s">
        <v>185</v>
      </c>
      <c r="AI4" s="139" t="s">
        <v>187</v>
      </c>
      <c r="AJ4" s="139" t="s">
        <v>189</v>
      </c>
      <c r="AK4" s="139" t="s">
        <v>191</v>
      </c>
      <c r="AL4" s="139" t="s">
        <v>193</v>
      </c>
      <c r="AM4" s="140" t="s">
        <v>195</v>
      </c>
    </row>
    <row r="5" spans="2:39" x14ac:dyDescent="0.25">
      <c r="B5" s="141"/>
      <c r="C5" s="142" t="s">
        <v>80</v>
      </c>
      <c r="D5" s="7" t="s">
        <v>76</v>
      </c>
      <c r="E5" s="7"/>
      <c r="F5" s="7"/>
      <c r="G5" s="7"/>
      <c r="H5" s="143"/>
      <c r="I5" s="143"/>
      <c r="J5" s="143"/>
      <c r="K5" s="143"/>
      <c r="L5" s="143"/>
      <c r="M5" s="143"/>
      <c r="N5" s="143"/>
      <c r="O5" s="144"/>
      <c r="Q5" s="102" t="s">
        <v>51</v>
      </c>
      <c r="R5" s="103">
        <v>0</v>
      </c>
      <c r="S5" s="161" t="str">
        <f ca="1">IF(Adatközlő!A14="Jogi személy","",IF(AND((U4-T5)&gt;10957,(U4-T5)&lt;22645),0%,""))</f>
        <v/>
      </c>
      <c r="T5" s="160">
        <f>Adatközlő!$G$17</f>
        <v>0</v>
      </c>
      <c r="V5" s="158"/>
      <c r="W5" s="141">
        <v>100</v>
      </c>
      <c r="X5" s="143" t="s">
        <v>113</v>
      </c>
      <c r="Y5" s="143">
        <v>0.95928999999999998</v>
      </c>
      <c r="Z5" s="143">
        <v>1.3472500000000001</v>
      </c>
      <c r="AA5" s="143">
        <v>1.4135500000000001</v>
      </c>
      <c r="AB5" s="143">
        <v>0.97780999999999996</v>
      </c>
      <c r="AC5" s="143">
        <v>1.2245200000000001</v>
      </c>
      <c r="AD5" s="143">
        <v>1.6066400000000001</v>
      </c>
      <c r="AE5" s="143">
        <v>1.4302600000000001</v>
      </c>
      <c r="AF5" s="143">
        <v>1.8201400000000001</v>
      </c>
      <c r="AG5" s="143">
        <v>2.01308</v>
      </c>
      <c r="AH5" s="143">
        <v>1.4356100000000001</v>
      </c>
      <c r="AI5" s="143">
        <v>1.72618</v>
      </c>
      <c r="AJ5" s="143">
        <v>2.1875800000000001</v>
      </c>
      <c r="AK5" s="143">
        <v>1.43841</v>
      </c>
      <c r="AL5" s="143">
        <v>1.8198399999999999</v>
      </c>
      <c r="AM5" s="144">
        <v>2.5012300000000001</v>
      </c>
    </row>
    <row r="6" spans="2:39" x14ac:dyDescent="0.25">
      <c r="B6" s="141"/>
      <c r="C6" s="142" t="s">
        <v>81</v>
      </c>
      <c r="D6" t="s">
        <v>82</v>
      </c>
      <c r="E6" s="7" t="s">
        <v>79</v>
      </c>
      <c r="F6" s="7"/>
      <c r="G6" s="7"/>
      <c r="H6" s="143"/>
      <c r="I6" s="143"/>
      <c r="J6" s="143"/>
      <c r="K6" s="143"/>
      <c r="L6" s="143"/>
      <c r="M6" s="143"/>
      <c r="N6" s="143"/>
      <c r="O6" s="144"/>
      <c r="Q6" s="102" t="s">
        <v>52</v>
      </c>
      <c r="R6" s="103">
        <v>-0.15774680456840839</v>
      </c>
      <c r="S6" s="161">
        <f ca="1">IF(Adatközlő!A14="Jogi személy","",IF((U4-T6)&gt;22645,16%,""))</f>
        <v>0.16</v>
      </c>
      <c r="T6" s="160">
        <f>Adatközlő!$G$17</f>
        <v>0</v>
      </c>
      <c r="W6" s="141">
        <v>300</v>
      </c>
      <c r="X6" s="143" t="s">
        <v>47</v>
      </c>
      <c r="Y6" s="143">
        <v>0.93932000000000004</v>
      </c>
      <c r="Z6" s="143">
        <v>1.02095</v>
      </c>
      <c r="AA6" s="143">
        <v>1.0711999999999999</v>
      </c>
      <c r="AB6" s="143">
        <v>0.74099000000000004</v>
      </c>
      <c r="AC6" s="143">
        <v>0.92796000000000001</v>
      </c>
      <c r="AD6" s="143">
        <v>1.2175199999999999</v>
      </c>
      <c r="AE6" s="143">
        <v>1.42489</v>
      </c>
      <c r="AF6" s="143">
        <v>2.1612800000000001</v>
      </c>
      <c r="AG6" s="143">
        <v>2.3903699999999999</v>
      </c>
      <c r="AH6" s="143">
        <v>1.0879099999999999</v>
      </c>
      <c r="AI6" s="143">
        <v>1.3081100000000001</v>
      </c>
      <c r="AJ6" s="143">
        <v>1.6577599999999999</v>
      </c>
      <c r="AK6" s="143">
        <v>1.0900399999999999</v>
      </c>
      <c r="AL6" s="143">
        <v>1.3790800000000001</v>
      </c>
      <c r="AM6" s="144">
        <v>1.8954500000000001</v>
      </c>
    </row>
    <row r="7" spans="2:39" ht="15.75" thickBot="1" x14ac:dyDescent="0.3">
      <c r="B7" s="141"/>
      <c r="C7" s="142" t="s">
        <v>83</v>
      </c>
      <c r="D7" s="241" t="s">
        <v>84</v>
      </c>
      <c r="E7" s="7" t="s">
        <v>85</v>
      </c>
      <c r="F7" s="7"/>
      <c r="G7" s="7"/>
      <c r="H7" s="143"/>
      <c r="I7" s="143"/>
      <c r="J7" s="143"/>
      <c r="K7" s="143"/>
      <c r="L7" s="143"/>
      <c r="M7" s="143"/>
      <c r="N7" s="143"/>
      <c r="O7" s="144"/>
      <c r="Q7" s="104" t="s">
        <v>53</v>
      </c>
      <c r="R7" s="105">
        <v>-0.23827080507333376</v>
      </c>
      <c r="S7" s="161" t="str">
        <f>IF(Adatközlő!A14="Jogi személy",24%,"")</f>
        <v/>
      </c>
      <c r="T7" s="160">
        <f>Adatközlő!$G$17</f>
        <v>0</v>
      </c>
      <c r="W7" s="145">
        <v>400</v>
      </c>
      <c r="X7" s="148" t="s">
        <v>48</v>
      </c>
      <c r="Y7" s="148">
        <v>1.1330800000000001</v>
      </c>
      <c r="Z7" s="148">
        <v>1.5913299999999999</v>
      </c>
      <c r="AA7" s="148">
        <v>1.66964</v>
      </c>
      <c r="AB7" s="148">
        <v>1.15496</v>
      </c>
      <c r="AC7" s="148">
        <v>1.4463600000000001</v>
      </c>
      <c r="AD7" s="148">
        <v>1.89771</v>
      </c>
      <c r="AE7" s="148">
        <v>1.68937</v>
      </c>
      <c r="AF7" s="148">
        <v>2.1498900000000001</v>
      </c>
      <c r="AG7" s="148">
        <v>2.37778</v>
      </c>
      <c r="AH7" s="148">
        <v>1.6956899999999999</v>
      </c>
      <c r="AI7" s="148">
        <v>2.0388999999999999</v>
      </c>
      <c r="AJ7" s="148">
        <v>2.5838899999999998</v>
      </c>
      <c r="AK7" s="148">
        <v>1.6990099999999999</v>
      </c>
      <c r="AL7" s="148">
        <v>2.1495299999999999</v>
      </c>
      <c r="AM7" s="149">
        <v>2.9543699999999999</v>
      </c>
    </row>
    <row r="8" spans="2:39" ht="15.75" thickBot="1" x14ac:dyDescent="0.3">
      <c r="B8" s="141"/>
      <c r="C8" s="142" t="s">
        <v>86</v>
      </c>
      <c r="D8" t="s">
        <v>87</v>
      </c>
      <c r="E8" s="7" t="s">
        <v>88</v>
      </c>
      <c r="F8" s="7"/>
      <c r="G8" s="7"/>
      <c r="H8" s="143"/>
      <c r="I8" s="143"/>
      <c r="J8" s="143"/>
      <c r="K8" s="143"/>
      <c r="L8" s="143"/>
      <c r="M8" s="143"/>
      <c r="N8" s="143"/>
      <c r="O8" s="144"/>
      <c r="Q8" s="106"/>
      <c r="R8" s="99"/>
      <c r="S8" s="7"/>
      <c r="T8" s="7"/>
    </row>
    <row r="9" spans="2:39" ht="15.75" thickBot="1" x14ac:dyDescent="0.3">
      <c r="B9" s="141"/>
      <c r="C9" s="142" t="s">
        <v>89</v>
      </c>
      <c r="D9" t="s">
        <v>87</v>
      </c>
      <c r="E9" s="7" t="s">
        <v>90</v>
      </c>
      <c r="F9" s="7"/>
      <c r="G9" s="7"/>
      <c r="H9" s="143"/>
      <c r="I9" s="143"/>
      <c r="J9" s="143"/>
      <c r="K9" s="143"/>
      <c r="L9" s="143"/>
      <c r="M9" s="143"/>
      <c r="N9" s="143"/>
      <c r="O9" s="144"/>
      <c r="Q9" s="107" t="s">
        <v>54</v>
      </c>
      <c r="R9" s="108"/>
      <c r="S9" s="7"/>
      <c r="T9" s="7"/>
    </row>
    <row r="10" spans="2:39" ht="15.75" thickBot="1" x14ac:dyDescent="0.3">
      <c r="B10" s="141"/>
      <c r="C10" s="142" t="s">
        <v>91</v>
      </c>
      <c r="D10" t="s">
        <v>87</v>
      </c>
      <c r="E10" s="7" t="s">
        <v>92</v>
      </c>
      <c r="F10" s="7"/>
      <c r="G10" s="7"/>
      <c r="H10" s="143"/>
      <c r="I10" s="143"/>
      <c r="J10" s="143"/>
      <c r="K10" s="143"/>
      <c r="L10" s="143"/>
      <c r="M10" s="143"/>
      <c r="N10" s="143"/>
      <c r="O10" s="144"/>
      <c r="Q10" s="109" t="s">
        <v>55</v>
      </c>
      <c r="R10" s="110">
        <v>0.1</v>
      </c>
      <c r="S10" s="161">
        <f>IF(Adatközlő!$M$26&lt;=40,-10%,"")</f>
        <v>-0.1</v>
      </c>
      <c r="T10" s="7"/>
      <c r="W10" s="184" t="s">
        <v>80</v>
      </c>
    </row>
    <row r="11" spans="2:39" x14ac:dyDescent="0.25">
      <c r="B11" s="141"/>
      <c r="C11" s="142" t="s">
        <v>93</v>
      </c>
      <c r="D11" t="s">
        <v>87</v>
      </c>
      <c r="E11" s="7" t="s">
        <v>94</v>
      </c>
      <c r="F11" s="7"/>
      <c r="G11" s="7"/>
      <c r="H11" s="143"/>
      <c r="I11" s="143"/>
      <c r="J11" s="143"/>
      <c r="K11" s="143"/>
      <c r="L11" s="143"/>
      <c r="M11" s="143"/>
      <c r="N11" s="143"/>
      <c r="O11" s="144"/>
      <c r="Q11" s="109" t="s">
        <v>56</v>
      </c>
      <c r="R11" s="110">
        <v>0.05</v>
      </c>
      <c r="S11" s="161" t="str">
        <f>IF(AND(Adatközlő!$M$26&gt;40,Adatközlő!$M$26&lt;=55),-5%,"")</f>
        <v/>
      </c>
      <c r="T11" s="7"/>
      <c r="W11" s="136" t="s">
        <v>2894</v>
      </c>
      <c r="X11" s="139" t="s">
        <v>2895</v>
      </c>
      <c r="Y11" s="139" t="s">
        <v>165</v>
      </c>
      <c r="Z11" s="139" t="s">
        <v>168</v>
      </c>
      <c r="AA11" s="139" t="s">
        <v>170</v>
      </c>
      <c r="AB11" s="139" t="s">
        <v>172</v>
      </c>
      <c r="AC11" s="139" t="s">
        <v>174</v>
      </c>
      <c r="AD11" s="139" t="s">
        <v>176</v>
      </c>
      <c r="AE11" s="139" t="s">
        <v>179</v>
      </c>
      <c r="AF11" s="139" t="s">
        <v>181</v>
      </c>
      <c r="AG11" s="139" t="s">
        <v>183</v>
      </c>
      <c r="AH11" s="139" t="s">
        <v>185</v>
      </c>
      <c r="AI11" s="139" t="s">
        <v>187</v>
      </c>
      <c r="AJ11" s="139" t="s">
        <v>189</v>
      </c>
      <c r="AK11" s="139" t="s">
        <v>191</v>
      </c>
      <c r="AL11" s="139" t="s">
        <v>193</v>
      </c>
      <c r="AM11" s="140" t="s">
        <v>195</v>
      </c>
    </row>
    <row r="12" spans="2:39" x14ac:dyDescent="0.25">
      <c r="B12" s="141"/>
      <c r="C12" s="142" t="s">
        <v>95</v>
      </c>
      <c r="D12" t="s">
        <v>87</v>
      </c>
      <c r="E12" s="7" t="s">
        <v>96</v>
      </c>
      <c r="F12" s="7"/>
      <c r="G12" s="7"/>
      <c r="H12" s="143"/>
      <c r="I12" s="143"/>
      <c r="J12" s="143"/>
      <c r="K12" s="143"/>
      <c r="L12" s="143"/>
      <c r="M12" s="143"/>
      <c r="N12" s="143"/>
      <c r="O12" s="144"/>
      <c r="Q12" s="109" t="s">
        <v>57</v>
      </c>
      <c r="R12" s="110">
        <v>0</v>
      </c>
      <c r="S12" s="161" t="str">
        <f>IF(AND(Adatközlő!$M$26&gt;55,Adatközlő!$M$26&lt;=80),0%,"")</f>
        <v/>
      </c>
      <c r="T12" s="7"/>
      <c r="W12" s="141">
        <v>100</v>
      </c>
      <c r="X12" s="143" t="s">
        <v>113</v>
      </c>
      <c r="Y12" s="143">
        <v>1.0341</v>
      </c>
      <c r="Z12" s="143">
        <v>1.45231</v>
      </c>
      <c r="AA12" s="143">
        <v>1.5237700000000001</v>
      </c>
      <c r="AB12" s="143">
        <v>1.0603100000000001</v>
      </c>
      <c r="AC12" s="143">
        <v>1.3278399999999999</v>
      </c>
      <c r="AD12" s="143">
        <v>1.7421800000000001</v>
      </c>
      <c r="AE12" s="143">
        <v>1.5687199999999999</v>
      </c>
      <c r="AF12" s="143">
        <v>1.9963599999999999</v>
      </c>
      <c r="AG12" s="143">
        <v>2.2079599999999999</v>
      </c>
      <c r="AH12" s="143">
        <v>1.60893</v>
      </c>
      <c r="AI12" s="143">
        <v>1.93458</v>
      </c>
      <c r="AJ12" s="143">
        <v>2.45167</v>
      </c>
      <c r="AK12" s="143">
        <v>1.64246</v>
      </c>
      <c r="AL12" s="143">
        <v>2.0779899999999998</v>
      </c>
      <c r="AM12" s="144">
        <v>2.8560400000000001</v>
      </c>
    </row>
    <row r="13" spans="2:39" x14ac:dyDescent="0.25">
      <c r="B13" s="141"/>
      <c r="C13" s="7"/>
      <c r="D13" s="7"/>
      <c r="E13" s="7"/>
      <c r="F13" s="7"/>
      <c r="G13" s="7"/>
      <c r="H13" s="143"/>
      <c r="I13" s="143"/>
      <c r="J13" s="143"/>
      <c r="K13" s="143"/>
      <c r="L13" s="143"/>
      <c r="M13" s="143"/>
      <c r="N13" s="143"/>
      <c r="O13" s="144"/>
      <c r="Q13" s="109" t="s">
        <v>58</v>
      </c>
      <c r="R13" s="110">
        <v>-0.05</v>
      </c>
      <c r="S13" s="161" t="str">
        <f>IF(AND(Adatközlő!$M$26&gt;80,Adatközlő!$M$26&lt;=99),5%,"")</f>
        <v/>
      </c>
      <c r="T13" s="7"/>
      <c r="W13" s="141">
        <v>300</v>
      </c>
      <c r="X13" s="143" t="s">
        <v>47</v>
      </c>
      <c r="Y13" s="143">
        <v>1.01257</v>
      </c>
      <c r="Z13" s="143">
        <v>1.10057</v>
      </c>
      <c r="AA13" s="143">
        <v>1.15472</v>
      </c>
      <c r="AB13" s="143">
        <v>0.80349999999999999</v>
      </c>
      <c r="AC13" s="143">
        <v>1.00624</v>
      </c>
      <c r="AD13" s="143">
        <v>1.3202400000000001</v>
      </c>
      <c r="AE13" s="143">
        <v>1.5628200000000001</v>
      </c>
      <c r="AF13" s="143">
        <v>2.3705099999999999</v>
      </c>
      <c r="AG13" s="143">
        <v>2.6217700000000002</v>
      </c>
      <c r="AH13" s="143">
        <v>1.21926</v>
      </c>
      <c r="AI13" s="143">
        <v>1.4660299999999999</v>
      </c>
      <c r="AJ13" s="143">
        <v>1.85789</v>
      </c>
      <c r="AK13" s="143">
        <v>1.2446600000000001</v>
      </c>
      <c r="AL13" s="143">
        <v>1.5747199999999999</v>
      </c>
      <c r="AM13" s="144">
        <v>2.1643300000000001</v>
      </c>
    </row>
    <row r="14" spans="2:39" ht="15.75" thickBot="1" x14ac:dyDescent="0.3">
      <c r="B14" s="141"/>
      <c r="C14" s="142" t="s">
        <v>97</v>
      </c>
      <c r="D14" s="7" t="s">
        <v>98</v>
      </c>
      <c r="E14" s="7"/>
      <c r="F14" s="7"/>
      <c r="G14" s="7"/>
      <c r="H14" s="143"/>
      <c r="I14" s="143"/>
      <c r="J14" s="143"/>
      <c r="K14" s="143"/>
      <c r="L14" s="143"/>
      <c r="M14" s="143"/>
      <c r="N14" s="143"/>
      <c r="O14" s="144"/>
      <c r="Q14" s="111" t="s">
        <v>59</v>
      </c>
      <c r="R14" s="112">
        <v>-0.1</v>
      </c>
      <c r="S14" s="161" t="str">
        <f>IF(Adatközlő!$M$26&gt;=100,10%,"")</f>
        <v/>
      </c>
      <c r="T14" s="7"/>
      <c r="W14" s="145">
        <v>400</v>
      </c>
      <c r="X14" s="148" t="s">
        <v>48</v>
      </c>
      <c r="Y14" s="148">
        <v>1.2214400000000001</v>
      </c>
      <c r="Z14" s="148">
        <v>1.7154100000000001</v>
      </c>
      <c r="AA14" s="148">
        <v>1.79982</v>
      </c>
      <c r="AB14" s="148">
        <v>1.2524</v>
      </c>
      <c r="AC14" s="148">
        <v>1.56839</v>
      </c>
      <c r="AD14" s="148">
        <v>2.0578099999999999</v>
      </c>
      <c r="AE14" s="148">
        <v>1.8529100000000001</v>
      </c>
      <c r="AF14" s="148">
        <v>2.3580199999999998</v>
      </c>
      <c r="AG14" s="148">
        <v>2.6079599999999998</v>
      </c>
      <c r="AH14" s="148">
        <v>1.9004000000000001</v>
      </c>
      <c r="AI14" s="148">
        <v>2.28505</v>
      </c>
      <c r="AJ14" s="148">
        <v>2.8958200000000001</v>
      </c>
      <c r="AK14" s="148">
        <v>1.94001</v>
      </c>
      <c r="AL14" s="148">
        <v>2.45444</v>
      </c>
      <c r="AM14" s="149">
        <v>3.3734600000000001</v>
      </c>
    </row>
    <row r="15" spans="2:39" x14ac:dyDescent="0.25">
      <c r="B15" s="141"/>
      <c r="C15" s="142" t="s">
        <v>99</v>
      </c>
      <c r="D15" s="7" t="s">
        <v>100</v>
      </c>
      <c r="E15" s="7"/>
      <c r="F15" s="7"/>
      <c r="G15" s="7"/>
      <c r="H15" s="143"/>
      <c r="I15" s="143"/>
      <c r="J15" s="143"/>
      <c r="K15" s="143"/>
      <c r="L15" s="143"/>
      <c r="M15" s="143"/>
      <c r="N15" s="143"/>
      <c r="O15" s="144"/>
      <c r="Q15" s="7"/>
      <c r="R15" s="7"/>
      <c r="S15" s="7"/>
      <c r="T15" s="7"/>
    </row>
    <row r="16" spans="2:39" ht="15.75" thickBot="1" x14ac:dyDescent="0.3">
      <c r="B16" s="141"/>
      <c r="C16" s="142" t="s">
        <v>101</v>
      </c>
      <c r="D16" s="7" t="s">
        <v>102</v>
      </c>
      <c r="E16" s="7"/>
      <c r="F16" s="7"/>
      <c r="G16" s="7"/>
      <c r="H16" s="143"/>
      <c r="I16" s="143"/>
      <c r="J16" s="143"/>
      <c r="K16" s="143"/>
      <c r="L16" s="143"/>
      <c r="M16" s="143"/>
      <c r="N16" s="143"/>
      <c r="O16" s="144"/>
      <c r="Q16" s="7"/>
      <c r="R16" s="7"/>
      <c r="S16" s="7"/>
      <c r="T16" s="7"/>
    </row>
    <row r="17" spans="2:39" ht="15.75" thickBot="1" x14ac:dyDescent="0.3">
      <c r="B17" s="141"/>
      <c r="C17" s="7"/>
      <c r="D17" s="7"/>
      <c r="E17" s="7"/>
      <c r="F17" s="7"/>
      <c r="G17" s="7"/>
      <c r="H17" s="143"/>
      <c r="I17" s="143"/>
      <c r="J17" s="143"/>
      <c r="K17" s="143"/>
      <c r="L17" s="143"/>
      <c r="M17" s="143"/>
      <c r="N17" s="143"/>
      <c r="O17" s="144"/>
      <c r="Q17" s="113" t="s">
        <v>60</v>
      </c>
      <c r="R17" s="114"/>
      <c r="S17" s="7"/>
      <c r="T17" s="7"/>
      <c r="W17" s="184" t="s">
        <v>81</v>
      </c>
    </row>
    <row r="18" spans="2:39" x14ac:dyDescent="0.25">
      <c r="B18" s="141"/>
      <c r="C18" s="142" t="s">
        <v>103</v>
      </c>
      <c r="D18" s="7" t="s">
        <v>104</v>
      </c>
      <c r="E18" s="7"/>
      <c r="F18" s="7"/>
      <c r="G18" s="7"/>
      <c r="H18" s="143"/>
      <c r="I18" s="143"/>
      <c r="J18" s="143"/>
      <c r="K18" s="143"/>
      <c r="L18" s="143"/>
      <c r="M18" s="143"/>
      <c r="N18" s="143"/>
      <c r="O18" s="144"/>
      <c r="Q18" s="115" t="s">
        <v>61</v>
      </c>
      <c r="R18" s="116">
        <v>-0.1</v>
      </c>
      <c r="S18" s="7"/>
      <c r="T18" s="7"/>
      <c r="W18" s="136" t="s">
        <v>2894</v>
      </c>
      <c r="X18" s="139" t="s">
        <v>2895</v>
      </c>
      <c r="Y18" s="139" t="s">
        <v>165</v>
      </c>
      <c r="Z18" s="139" t="s">
        <v>168</v>
      </c>
      <c r="AA18" s="139" t="s">
        <v>170</v>
      </c>
      <c r="AB18" s="139" t="s">
        <v>172</v>
      </c>
      <c r="AC18" s="139" t="s">
        <v>174</v>
      </c>
      <c r="AD18" s="139" t="s">
        <v>176</v>
      </c>
      <c r="AE18" s="139" t="s">
        <v>179</v>
      </c>
      <c r="AF18" s="139" t="s">
        <v>181</v>
      </c>
      <c r="AG18" s="139" t="s">
        <v>183</v>
      </c>
      <c r="AH18" s="139" t="s">
        <v>185</v>
      </c>
      <c r="AI18" s="139" t="s">
        <v>187</v>
      </c>
      <c r="AJ18" s="139" t="s">
        <v>189</v>
      </c>
      <c r="AK18" s="139" t="s">
        <v>191</v>
      </c>
      <c r="AL18" s="139" t="s">
        <v>193</v>
      </c>
      <c r="AM18" s="140" t="s">
        <v>195</v>
      </c>
    </row>
    <row r="19" spans="2:39" ht="15.75" thickBot="1" x14ac:dyDescent="0.3">
      <c r="B19" s="141"/>
      <c r="C19" s="142" t="s">
        <v>105</v>
      </c>
      <c r="D19" s="7" t="s">
        <v>106</v>
      </c>
      <c r="E19" s="7"/>
      <c r="F19" s="7"/>
      <c r="G19" s="7"/>
      <c r="H19" s="143"/>
      <c r="I19" s="143"/>
      <c r="J19" s="143"/>
      <c r="K19" s="143"/>
      <c r="L19" s="143"/>
      <c r="M19" s="143"/>
      <c r="N19" s="143"/>
      <c r="O19" s="144"/>
      <c r="Q19" s="117" t="s">
        <v>62</v>
      </c>
      <c r="R19" s="118">
        <v>-0.1</v>
      </c>
      <c r="S19" s="7"/>
      <c r="T19" s="7"/>
      <c r="W19" s="141">
        <v>100</v>
      </c>
      <c r="X19" s="143" t="s">
        <v>113</v>
      </c>
      <c r="Y19" s="143">
        <v>0.64815999999999996</v>
      </c>
      <c r="Z19" s="143">
        <v>0.91029000000000004</v>
      </c>
      <c r="AA19" s="143">
        <v>0.95508000000000004</v>
      </c>
      <c r="AB19" s="143">
        <v>0.78608999999999996</v>
      </c>
      <c r="AC19" s="143">
        <v>0.82737000000000005</v>
      </c>
      <c r="AD19" s="143">
        <v>1.08555</v>
      </c>
      <c r="AE19" s="143">
        <v>0.96638000000000002</v>
      </c>
      <c r="AF19" s="143">
        <v>1.2298100000000001</v>
      </c>
      <c r="AG19" s="143">
        <v>1.3601700000000001</v>
      </c>
      <c r="AH19" s="143">
        <v>0.96999000000000002</v>
      </c>
      <c r="AI19" s="143">
        <v>1.16631</v>
      </c>
      <c r="AJ19" s="143">
        <v>1.4780599999999999</v>
      </c>
      <c r="AK19" s="143">
        <v>0.97187999999999997</v>
      </c>
      <c r="AL19" s="143">
        <v>1.2296</v>
      </c>
      <c r="AM19" s="144">
        <v>1.6899900000000001</v>
      </c>
    </row>
    <row r="20" spans="2:39" ht="15.75" thickBot="1" x14ac:dyDescent="0.3">
      <c r="B20" s="141"/>
      <c r="C20" s="142" t="s">
        <v>107</v>
      </c>
      <c r="D20" s="7" t="s">
        <v>108</v>
      </c>
      <c r="E20" s="7"/>
      <c r="F20" s="7" t="s">
        <v>109</v>
      </c>
      <c r="G20" s="7"/>
      <c r="H20" s="143"/>
      <c r="I20" s="143"/>
      <c r="J20" s="143"/>
      <c r="K20" s="143"/>
      <c r="L20" s="143"/>
      <c r="M20" s="143"/>
      <c r="N20" s="143"/>
      <c r="O20" s="144"/>
      <c r="Q20" s="119"/>
      <c r="R20" s="7"/>
      <c r="S20" s="7"/>
      <c r="T20" s="7"/>
      <c r="W20" s="141">
        <v>300</v>
      </c>
      <c r="X20" s="143" t="s">
        <v>47</v>
      </c>
      <c r="Y20" s="143">
        <v>0.74827999999999995</v>
      </c>
      <c r="Z20" s="143">
        <v>0.96264000000000005</v>
      </c>
      <c r="AA20" s="143">
        <v>0.98970000000000002</v>
      </c>
      <c r="AB20" s="143">
        <v>0.50175999999999998</v>
      </c>
      <c r="AC20" s="143">
        <v>0.62836999999999998</v>
      </c>
      <c r="AD20" s="143">
        <v>0.82445000000000002</v>
      </c>
      <c r="AE20" s="143">
        <v>0.73394999999999999</v>
      </c>
      <c r="AF20" s="143">
        <v>0.93401000000000001</v>
      </c>
      <c r="AG20" s="143">
        <v>1.03302</v>
      </c>
      <c r="AH20" s="143">
        <v>0.73668</v>
      </c>
      <c r="AI20" s="143">
        <v>0.88578999999999997</v>
      </c>
      <c r="AJ20" s="143">
        <v>1.12256</v>
      </c>
      <c r="AK20" s="143">
        <v>0.73812</v>
      </c>
      <c r="AL20" s="143">
        <v>0.93386000000000002</v>
      </c>
      <c r="AM20" s="144">
        <v>1.2835099999999999</v>
      </c>
    </row>
    <row r="21" spans="2:39" ht="15.75" thickBot="1" x14ac:dyDescent="0.3">
      <c r="B21" s="145"/>
      <c r="C21" s="146" t="s">
        <v>110</v>
      </c>
      <c r="D21" s="147" t="s">
        <v>111</v>
      </c>
      <c r="E21" s="147"/>
      <c r="F21" s="147"/>
      <c r="G21" s="147"/>
      <c r="H21" s="148"/>
      <c r="I21" s="148"/>
      <c r="J21" s="148"/>
      <c r="K21" s="148"/>
      <c r="L21" s="148"/>
      <c r="M21" s="148"/>
      <c r="N21" s="148"/>
      <c r="O21" s="149"/>
      <c r="Q21" s="120" t="s">
        <v>63</v>
      </c>
      <c r="R21" s="121"/>
      <c r="S21" s="7"/>
      <c r="T21" s="7"/>
      <c r="W21" s="145">
        <v>400</v>
      </c>
      <c r="X21" s="148" t="s">
        <v>48</v>
      </c>
      <c r="Y21" s="148">
        <v>0.58338000000000001</v>
      </c>
      <c r="Z21" s="148">
        <v>0.81930999999999998</v>
      </c>
      <c r="AA21" s="148">
        <v>0.85963000000000001</v>
      </c>
      <c r="AB21" s="148">
        <v>0.59463999999999995</v>
      </c>
      <c r="AC21" s="148">
        <v>0.74468000000000001</v>
      </c>
      <c r="AD21" s="148">
        <v>0.97706000000000004</v>
      </c>
      <c r="AE21" s="148">
        <v>0.86978999999999995</v>
      </c>
      <c r="AF21" s="148">
        <v>1.1068899999999999</v>
      </c>
      <c r="AG21" s="148">
        <v>1.2242299999999999</v>
      </c>
      <c r="AH21" s="148">
        <v>1.44109</v>
      </c>
      <c r="AI21" s="148">
        <v>1.73278</v>
      </c>
      <c r="AJ21" s="148">
        <v>2.1959300000000002</v>
      </c>
      <c r="AK21" s="148">
        <v>1.11717</v>
      </c>
      <c r="AL21" s="148">
        <v>1.4134199999999999</v>
      </c>
      <c r="AM21" s="149">
        <v>1.52108</v>
      </c>
    </row>
    <row r="22" spans="2:39" ht="15.75" thickBot="1" x14ac:dyDescent="0.3">
      <c r="Q22" s="122" t="s">
        <v>64</v>
      </c>
      <c r="R22" s="123" t="s">
        <v>65</v>
      </c>
      <c r="S22" s="124" t="s">
        <v>66</v>
      </c>
      <c r="T22" s="7"/>
    </row>
    <row r="23" spans="2:39" x14ac:dyDescent="0.25">
      <c r="Q23" s="171" t="s">
        <v>67</v>
      </c>
      <c r="R23" s="175"/>
      <c r="S23" s="172"/>
      <c r="T23" s="173"/>
      <c r="X23" s="98" t="s">
        <v>2893</v>
      </c>
      <c r="Y23" s="184" t="e">
        <f>IF($F$48=Y4,VLOOKUP(Adatközlő!$M$25,Tarifa!$X$4:$AM$7,Y$2,FALSE),"")</f>
        <v>#N/A</v>
      </c>
      <c r="Z23" s="184" t="e">
        <f>IF($F$48=Z4,VLOOKUP(Adatközlő!$M$25,Tarifa!$X$4:$AM$7,Z$2,FALSE),"")</f>
        <v>#N/A</v>
      </c>
      <c r="AA23" s="184" t="e">
        <f>IF($F$48=AA4,VLOOKUP(Adatközlő!$M$25,Tarifa!$X$4:$AM$7,AA$2,FALSE),"")</f>
        <v>#N/A</v>
      </c>
      <c r="AB23" s="184" t="e">
        <f>IF($F$48=AB4,VLOOKUP(Adatközlő!$M$25,Tarifa!$X$4:$AM$7,AB$2,FALSE),"")</f>
        <v>#N/A</v>
      </c>
      <c r="AC23" s="184" t="e">
        <f>IF($F$48=AC4,VLOOKUP(Adatközlő!$M$25,Tarifa!$X$4:$AM$7,AC$2,FALSE),"")</f>
        <v>#N/A</v>
      </c>
      <c r="AD23" s="184" t="e">
        <f>IF($F$48=AD4,VLOOKUP(Adatközlő!$M$25,Tarifa!$X$4:$AM$7,AD$2,FALSE),"")</f>
        <v>#N/A</v>
      </c>
      <c r="AE23" s="184" t="e">
        <f>IF($F$48=AE4,VLOOKUP(Adatközlő!$M$25,Tarifa!$X$4:$AM$7,AE$2,FALSE),"")</f>
        <v>#N/A</v>
      </c>
      <c r="AF23" s="184" t="e">
        <f>IF($F$48=AF4,VLOOKUP(Adatközlő!$M$25,Tarifa!$X$4:$AM$7,AF$2,FALSE),"")</f>
        <v>#N/A</v>
      </c>
      <c r="AG23" s="184" t="e">
        <f>IF($F$48=AG4,VLOOKUP(Adatközlő!$M$25,Tarifa!$X$4:$AM$7,AG$2,FALSE),"")</f>
        <v>#N/A</v>
      </c>
      <c r="AH23" s="184" t="e">
        <f>IF($F$48=AH4,VLOOKUP(Adatközlő!$M$25,Tarifa!$X$4:$AM$7,AH$2,FALSE),"")</f>
        <v>#N/A</v>
      </c>
      <c r="AI23" s="184" t="e">
        <f>IF($F$48=AI4,VLOOKUP(Adatközlő!$M$25,Tarifa!$X$4:$AM$7,AI$2,FALSE),"")</f>
        <v>#N/A</v>
      </c>
      <c r="AJ23" s="184" t="e">
        <f>IF($F$48=AJ4,VLOOKUP(Adatközlő!$M$25,Tarifa!$X$4:$AM$7,AJ$2,FALSE),"")</f>
        <v>#N/A</v>
      </c>
      <c r="AK23" s="184" t="e">
        <f>IF($F$48=AK4,VLOOKUP(Adatközlő!$M$25,Tarifa!$X$4:$AM$7,AK$2,FALSE),"")</f>
        <v>#N/A</v>
      </c>
      <c r="AL23" s="184" t="e">
        <f>IF($F$48=AL4,VLOOKUP(Adatközlő!$M$25,Tarifa!$X$4:$AM$7,AL$2,FALSE),"")</f>
        <v>#N/A</v>
      </c>
      <c r="AM23" s="184" t="e">
        <f>IF($F$48=AM4,VLOOKUP(Adatközlő!$M$25,Tarifa!$X$4:$AM$7,AM$2,FALSE),"")</f>
        <v>#N/A</v>
      </c>
    </row>
    <row r="24" spans="2:39" ht="30.75" customHeight="1" thickBot="1" x14ac:dyDescent="0.3">
      <c r="Q24" s="125" t="s">
        <v>68</v>
      </c>
      <c r="R24" s="174">
        <v>-0.2</v>
      </c>
      <c r="S24" s="345" t="s">
        <v>69</v>
      </c>
      <c r="T24" s="346"/>
      <c r="X24" s="254" t="s">
        <v>2898</v>
      </c>
      <c r="Y24" s="255" t="e">
        <f>IF($F$48=Y4,VLOOKUP(Adatközlő!$M$25,$X$11:$AM$14,Y$2,FALSE),"")</f>
        <v>#N/A</v>
      </c>
      <c r="Z24" s="255" t="e">
        <f>IF($F$48=Z4,VLOOKUP(Adatközlő!$M$25,$X$11:$AM$14,Z$2,FALSE),"")</f>
        <v>#N/A</v>
      </c>
      <c r="AA24" s="255" t="e">
        <f>IF($F$48=AA4,VLOOKUP(Adatközlő!$M$25,$X$11:$AM$14,AA$2,FALSE),"")</f>
        <v>#N/A</v>
      </c>
      <c r="AB24" s="255" t="e">
        <f>IF($F$48=AB4,VLOOKUP(Adatközlő!$M$25,$X$11:$AM$14,AB$2,FALSE),"")</f>
        <v>#N/A</v>
      </c>
      <c r="AC24" s="255" t="e">
        <f>IF($F$48=AC4,VLOOKUP(Adatközlő!$M$25,$X$11:$AM$14,AC$2,FALSE),"")</f>
        <v>#N/A</v>
      </c>
      <c r="AD24" s="255" t="e">
        <f>IF($F$48=AD4,VLOOKUP(Adatközlő!$M$25,$X$11:$AM$14,AD$2,FALSE),"")</f>
        <v>#N/A</v>
      </c>
      <c r="AE24" s="255" t="e">
        <f>IF($F$48=AE4,VLOOKUP(Adatközlő!$M$25,$X$11:$AM$14,AE$2,FALSE),"")</f>
        <v>#N/A</v>
      </c>
      <c r="AF24" s="255" t="e">
        <f>IF($F$48=AF4,VLOOKUP(Adatközlő!$M$25,$X$11:$AM$14,AF$2,FALSE),"")</f>
        <v>#N/A</v>
      </c>
      <c r="AG24" s="255" t="e">
        <f>IF($F$48=AG4,VLOOKUP(Adatközlő!$M$25,$X$11:$AM$14,AG$2,FALSE),"")</f>
        <v>#N/A</v>
      </c>
      <c r="AH24" s="255" t="e">
        <f>IF($F$48=AH4,VLOOKUP(Adatközlő!$M$25,$X$11:$AM$14,AH$2,FALSE),"")</f>
        <v>#N/A</v>
      </c>
      <c r="AI24" s="255" t="e">
        <f>IF($F$48=AI4,VLOOKUP(Adatközlő!$M$25,$X$11:$AM$14,AI$2,FALSE),"")</f>
        <v>#N/A</v>
      </c>
      <c r="AJ24" s="255" t="e">
        <f>IF($F$48=AJ4,VLOOKUP(Adatközlő!$M$25,$X$11:$AM$14,AJ$2,FALSE),"")</f>
        <v>#N/A</v>
      </c>
      <c r="AK24" s="255" t="e">
        <f>IF($F$48=AK4,VLOOKUP(Adatközlő!$M$25,$X$11:$AM$14,AK$2,FALSE),"")</f>
        <v>#N/A</v>
      </c>
      <c r="AL24" s="255" t="e">
        <f>IF($F$48=AL4,VLOOKUP(Adatközlő!$M$25,$X$11:$AM$14,AL$2,FALSE),"")</f>
        <v>#N/A</v>
      </c>
      <c r="AM24" s="255" t="e">
        <f>IF($F$48=AM4,VLOOKUP(Adatközlő!$M$25,$X$11:$AM$14,AM$2,FALSE),"")</f>
        <v>#N/A</v>
      </c>
    </row>
    <row r="25" spans="2:39" ht="15.75" thickBot="1" x14ac:dyDescent="0.3">
      <c r="Q25" s="7"/>
      <c r="R25" s="7"/>
      <c r="S25" s="7"/>
      <c r="T25" s="7"/>
      <c r="X25" s="98" t="s">
        <v>81</v>
      </c>
      <c r="Y25" s="184" t="e">
        <f>IF($F$48=Y4,VLOOKUP(Adatközlő!$M$25,$X$18:$AM$21,Y$2,FALSE),"")</f>
        <v>#N/A</v>
      </c>
      <c r="Z25" s="184" t="e">
        <f>IF($F$48=Z4,VLOOKUP(Adatközlő!$M$25,$X$18:$AM$21,Z$2,FALSE),"")</f>
        <v>#N/A</v>
      </c>
      <c r="AA25" s="184" t="e">
        <f>IF($F$48=AA4,VLOOKUP(Adatközlő!$M$25,$X$18:$AM$21,AA$2,FALSE),"")</f>
        <v>#N/A</v>
      </c>
      <c r="AB25" s="184" t="e">
        <f>IF($F$48=AB4,VLOOKUP(Adatközlő!$M$25,$X$18:$AM$21,AB$2,FALSE),"")</f>
        <v>#N/A</v>
      </c>
      <c r="AC25" s="184" t="e">
        <f>IF($F$48=AC4,VLOOKUP(Adatközlő!$M$25,$X$18:$AM$21,AC$2,FALSE),"")</f>
        <v>#N/A</v>
      </c>
      <c r="AD25" s="184" t="e">
        <f>IF($F$48=AD4,VLOOKUP(Adatközlő!$M$25,$X$18:$AM$21,AD$2,FALSE),"")</f>
        <v>#N/A</v>
      </c>
      <c r="AE25" s="184" t="e">
        <f>IF($F$48=AE4,VLOOKUP(Adatközlő!$M$25,$X$18:$AM$21,AE$2,FALSE),"")</f>
        <v>#N/A</v>
      </c>
      <c r="AF25" s="184" t="e">
        <f>IF($F$48=AF4,VLOOKUP(Adatközlő!$M$25,$X$18:$AM$21,AF$2,FALSE),"")</f>
        <v>#N/A</v>
      </c>
      <c r="AG25" s="184" t="e">
        <f>IF($F$48=AG4,VLOOKUP(Adatközlő!$M$25,$X$18:$AM$21,AG$2,FALSE),"")</f>
        <v>#N/A</v>
      </c>
      <c r="AH25" s="184" t="e">
        <f>IF($F$48=AH4,VLOOKUP(Adatközlő!$M$25,$X$18:$AM$21,AH$2,FALSE),"")</f>
        <v>#N/A</v>
      </c>
      <c r="AI25" s="184" t="e">
        <f>IF($F$48=AI4,VLOOKUP(Adatközlő!$M$25,$X$18:$AM$21,AI$2,FALSE),"")</f>
        <v>#N/A</v>
      </c>
      <c r="AJ25" s="184" t="e">
        <f>IF($F$48=AJ4,VLOOKUP(Adatközlő!$M$25,$X$18:$AM$21,AJ$2,FALSE),"")</f>
        <v>#N/A</v>
      </c>
      <c r="AK25" s="184" t="e">
        <f>IF($F$48=AK4,VLOOKUP(Adatközlő!$M$25,$X$18:$AM$21,AK$2,FALSE),"")</f>
        <v>#N/A</v>
      </c>
      <c r="AL25" s="184" t="e">
        <f>IF($F$48=AL4,VLOOKUP(Adatközlő!$M$25,$X$18:$AM$21,AL$2,FALSE),"")</f>
        <v>#N/A</v>
      </c>
      <c r="AM25" s="184" t="e">
        <f>IF($F$48=AM4,VLOOKUP(Adatközlő!$M$25,$X$18:$AM$21,AM$2,FALSE),"")</f>
        <v>#N/A</v>
      </c>
    </row>
    <row r="26" spans="2:39" x14ac:dyDescent="0.25">
      <c r="Q26" s="126" t="s">
        <v>70</v>
      </c>
      <c r="R26" s="127"/>
      <c r="S26" s="127"/>
      <c r="T26" s="128"/>
    </row>
    <row r="27" spans="2:39" x14ac:dyDescent="0.25">
      <c r="Q27" s="129" t="s">
        <v>71</v>
      </c>
      <c r="R27" s="130" t="s">
        <v>72</v>
      </c>
      <c r="S27" s="130" t="s">
        <v>73</v>
      </c>
      <c r="T27" s="131" t="s">
        <v>74</v>
      </c>
    </row>
    <row r="28" spans="2:39" x14ac:dyDescent="0.25">
      <c r="Q28" s="129" t="s">
        <v>38</v>
      </c>
      <c r="R28" s="130">
        <v>0.85</v>
      </c>
      <c r="S28" s="130">
        <v>0.9</v>
      </c>
      <c r="T28" s="131">
        <v>0.95</v>
      </c>
    </row>
    <row r="29" spans="2:39" x14ac:dyDescent="0.25">
      <c r="Q29" s="129" t="s">
        <v>130</v>
      </c>
      <c r="R29" s="130">
        <v>0.95</v>
      </c>
      <c r="S29" s="130">
        <v>1</v>
      </c>
      <c r="T29" s="131">
        <v>1.05</v>
      </c>
    </row>
    <row r="30" spans="2:39" x14ac:dyDescent="0.25">
      <c r="Q30" s="132" t="s">
        <v>118</v>
      </c>
      <c r="R30" s="130">
        <v>0.95</v>
      </c>
      <c r="S30" s="130">
        <v>1</v>
      </c>
      <c r="T30" s="131">
        <v>1.05</v>
      </c>
    </row>
    <row r="31" spans="2:39" ht="15.75" thickBot="1" x14ac:dyDescent="0.3">
      <c r="Q31" s="133" t="s">
        <v>120</v>
      </c>
      <c r="R31" s="134">
        <v>1.1000000000000001</v>
      </c>
      <c r="S31" s="134">
        <v>1.2</v>
      </c>
      <c r="T31" s="135">
        <v>1.2</v>
      </c>
    </row>
    <row r="32" spans="2:39" x14ac:dyDescent="0.25">
      <c r="R32" s="130" t="e">
        <f>VLOOKUP(Adatközlő!$M$20,Tarifa!$Q$28:$T$31,2,FALSE)</f>
        <v>#N/A</v>
      </c>
      <c r="S32" s="130" t="e">
        <f>VLOOKUP(Adatközlő!$M$20,Tarifa!$Q$28:$T$31,3,FALSE)</f>
        <v>#N/A</v>
      </c>
      <c r="T32" s="130" t="e">
        <f>VLOOKUP(Adatközlő!$M$20,Tarifa!$Q$28:$T$31,4,FALSE)</f>
        <v>#N/A</v>
      </c>
    </row>
    <row r="43" spans="5:16" ht="15.75" thickBot="1" x14ac:dyDescent="0.3">
      <c r="F43" s="151" t="s">
        <v>83</v>
      </c>
    </row>
    <row r="44" spans="5:16" ht="15.75" thickBot="1" x14ac:dyDescent="0.3">
      <c r="E44" s="182" t="s">
        <v>112</v>
      </c>
      <c r="F44" s="150" t="e">
        <f>SUM(Y23:AM23)</f>
        <v>#N/A</v>
      </c>
      <c r="H44" s="181" t="s">
        <v>125</v>
      </c>
      <c r="I44" s="152" t="s">
        <v>97</v>
      </c>
      <c r="J44" s="153" t="e">
        <f>ROUND(F44*Adatközlő!E40/1000,0)</f>
        <v>#N/A</v>
      </c>
      <c r="M44" s="98" t="s">
        <v>117</v>
      </c>
      <c r="N44" s="97">
        <f>IF(E54=0,0,1)</f>
        <v>0</v>
      </c>
      <c r="O44" s="98" t="s">
        <v>138</v>
      </c>
      <c r="P44" s="162">
        <v>0.1</v>
      </c>
    </row>
    <row r="45" spans="5:16" ht="15.75" thickBot="1" x14ac:dyDescent="0.3">
      <c r="E45" s="182" t="s">
        <v>114</v>
      </c>
      <c r="F45" s="150" t="e">
        <f t="shared" ref="F45:F46" si="0">SUM(Y24:AM24)</f>
        <v>#N/A</v>
      </c>
      <c r="H45" s="182"/>
      <c r="I45" s="154" t="s">
        <v>101</v>
      </c>
      <c r="J45" s="155" t="e">
        <f>ROUND(F45*Adatközlő!E41/1000,0)</f>
        <v>#N/A</v>
      </c>
      <c r="M45" s="98" t="s">
        <v>116</v>
      </c>
      <c r="N45" s="97">
        <f>IF(E55=0,0,MAX(N44)+1)</f>
        <v>0</v>
      </c>
      <c r="O45" s="98" t="s">
        <v>139</v>
      </c>
      <c r="P45" s="162">
        <v>0.1</v>
      </c>
    </row>
    <row r="46" spans="5:16" ht="15.75" thickBot="1" x14ac:dyDescent="0.3">
      <c r="E46" s="182" t="s">
        <v>115</v>
      </c>
      <c r="F46" s="256" t="e">
        <f t="shared" si="0"/>
        <v>#N/A</v>
      </c>
      <c r="H46" s="182"/>
      <c r="I46" s="156" t="s">
        <v>99</v>
      </c>
      <c r="J46" s="157" t="e">
        <f>ROUND(F46*Adatközlő!E42/1000,0)</f>
        <v>#N/A</v>
      </c>
      <c r="M46" s="98" t="s">
        <v>119</v>
      </c>
      <c r="N46" s="97">
        <f>IF(E56=0,0,MAX(N44:N45)+1)</f>
        <v>0</v>
      </c>
      <c r="O46" s="98" t="s">
        <v>140</v>
      </c>
      <c r="P46" s="162">
        <f>E56</f>
        <v>0</v>
      </c>
    </row>
    <row r="47" spans="5:16" ht="15.75" thickBot="1" x14ac:dyDescent="0.3">
      <c r="H47" s="182"/>
      <c r="M47" s="98" t="s">
        <v>95</v>
      </c>
      <c r="N47" s="97" t="e">
        <f>IF(OR(P47=0,E57=0),0,MAX(N44:N46)+1)</f>
        <v>#N/A</v>
      </c>
      <c r="O47" s="98" t="s">
        <v>141</v>
      </c>
      <c r="P47" s="163" t="e">
        <f>IF(E57&gt;100%,100%-E57,IF(E57&lt;100%,100%-E57,0))</f>
        <v>#N/A</v>
      </c>
    </row>
    <row r="48" spans="5:16" ht="15.75" thickBot="1" x14ac:dyDescent="0.3">
      <c r="E48" s="182" t="s">
        <v>132</v>
      </c>
      <c r="F48" s="183" t="e">
        <f>VLOOKUP(Ajánlat!$M$16,IRSZ!A:F,6,FALSE)</f>
        <v>#N/A</v>
      </c>
      <c r="H48" s="181" t="s">
        <v>124</v>
      </c>
      <c r="I48" s="152" t="s">
        <v>121</v>
      </c>
      <c r="J48" s="168" t="e">
        <f>ROUND(J44*(1-($E$54+$E$55)),0)</f>
        <v>#N/A</v>
      </c>
      <c r="M48" s="98" t="s">
        <v>126</v>
      </c>
      <c r="N48" s="97">
        <f>IF(E58=0,0,MAX(N44:N47)+1)</f>
        <v>0</v>
      </c>
      <c r="O48" s="98" t="s">
        <v>142</v>
      </c>
      <c r="P48" s="162">
        <v>0.2</v>
      </c>
    </row>
    <row r="49" spans="5:13" x14ac:dyDescent="0.25">
      <c r="H49" s="182"/>
      <c r="I49" s="154" t="s">
        <v>122</v>
      </c>
      <c r="J49" s="169" t="e">
        <f t="shared" ref="J49:J50" si="1">ROUND(J45*(1-($E$54+$E$55)),0)</f>
        <v>#N/A</v>
      </c>
    </row>
    <row r="50" spans="5:13" ht="15.75" thickBot="1" x14ac:dyDescent="0.3">
      <c r="H50" s="182"/>
      <c r="I50" s="156" t="s">
        <v>123</v>
      </c>
      <c r="J50" s="170" t="e">
        <f t="shared" si="1"/>
        <v>#N/A</v>
      </c>
    </row>
    <row r="51" spans="5:13" ht="15.75" thickBot="1" x14ac:dyDescent="0.3">
      <c r="E51" s="347" t="s">
        <v>131</v>
      </c>
      <c r="F51" s="348"/>
      <c r="H51" s="182"/>
      <c r="I51" s="142"/>
      <c r="J51" s="159"/>
    </row>
    <row r="52" spans="5:13" x14ac:dyDescent="0.25">
      <c r="E52" s="176">
        <f ca="1">SUM(S4:S7)</f>
        <v>0.16</v>
      </c>
      <c r="F52" s="177" t="s">
        <v>86</v>
      </c>
      <c r="H52" s="181" t="s">
        <v>119</v>
      </c>
      <c r="I52" s="164" t="s">
        <v>121</v>
      </c>
      <c r="J52" s="168" t="e">
        <f>ROUND(J48*(1-$E$56),0)</f>
        <v>#N/A</v>
      </c>
    </row>
    <row r="53" spans="5:13" x14ac:dyDescent="0.25">
      <c r="E53" s="176">
        <f>SUM(S10:S14)</f>
        <v>-0.1</v>
      </c>
      <c r="F53" s="177" t="s">
        <v>89</v>
      </c>
      <c r="H53" s="182"/>
      <c r="I53" s="165" t="s">
        <v>122</v>
      </c>
      <c r="J53" s="169" t="e">
        <f>ROUND(J49*(1-$E$56),0)</f>
        <v>#N/A</v>
      </c>
    </row>
    <row r="54" spans="5:13" ht="15.75" thickBot="1" x14ac:dyDescent="0.3">
      <c r="E54" s="178">
        <f>IF(Adatközlő!J48="igen",10%,0)</f>
        <v>0</v>
      </c>
      <c r="F54" s="177" t="s">
        <v>117</v>
      </c>
      <c r="H54" s="182"/>
      <c r="I54" s="166" t="s">
        <v>123</v>
      </c>
      <c r="J54" s="170" t="e">
        <f>ROUND(J50*(1-$E$56),0)</f>
        <v>#N/A</v>
      </c>
    </row>
    <row r="55" spans="5:13" ht="15.75" thickBot="1" x14ac:dyDescent="0.3">
      <c r="E55" s="178">
        <f>IF(Adatközlő!J49="igen",10%,0)</f>
        <v>0</v>
      </c>
      <c r="F55" s="177" t="s">
        <v>116</v>
      </c>
      <c r="H55" s="182"/>
    </row>
    <row r="56" spans="5:13" x14ac:dyDescent="0.25">
      <c r="E56" s="260">
        <v>0</v>
      </c>
      <c r="F56" s="259" t="s">
        <v>119</v>
      </c>
      <c r="H56" s="181" t="s">
        <v>2899</v>
      </c>
      <c r="I56" s="164" t="s">
        <v>121</v>
      </c>
      <c r="J56" s="168" t="e">
        <f>IF(J52=0,0,J52+'Balesetbiztosítás díjak'!$C$4)</f>
        <v>#N/A</v>
      </c>
    </row>
    <row r="57" spans="5:13" x14ac:dyDescent="0.25">
      <c r="E57" s="141" t="e">
        <f>IF(Adatközlő!M19="éves",Tarifa!R32,IF(Adatközlő!M19="féléves",Tarifa!S32,Tarifa!T32))</f>
        <v>#N/A</v>
      </c>
      <c r="F57" s="177" t="s">
        <v>95</v>
      </c>
      <c r="I57" s="165" t="s">
        <v>122</v>
      </c>
      <c r="J57" s="144" t="e">
        <f>IF(J53=0,0,J53)</f>
        <v>#N/A</v>
      </c>
    </row>
    <row r="58" spans="5:13" ht="15.75" thickBot="1" x14ac:dyDescent="0.3">
      <c r="E58" s="179">
        <f>IF(Adatközlő!J50="igen",20%,0)</f>
        <v>0</v>
      </c>
      <c r="F58" s="180" t="s">
        <v>126</v>
      </c>
      <c r="I58" s="166" t="s">
        <v>123</v>
      </c>
      <c r="J58" s="170" t="e">
        <f>IF(J54=0,0,IF(J52=0,J54+'Balesetbiztosítás díjak'!C4,Tarifa!J54))</f>
        <v>#N/A</v>
      </c>
    </row>
    <row r="59" spans="5:13" ht="15.75" thickBot="1" x14ac:dyDescent="0.3"/>
    <row r="60" spans="5:13" x14ac:dyDescent="0.25">
      <c r="H60" s="181" t="s">
        <v>126</v>
      </c>
      <c r="I60" s="164" t="s">
        <v>121</v>
      </c>
      <c r="J60" s="168" t="e">
        <f>ROUND(J56*(1-$E$58),0)</f>
        <v>#N/A</v>
      </c>
    </row>
    <row r="61" spans="5:13" x14ac:dyDescent="0.25">
      <c r="H61" s="182"/>
      <c r="I61" s="165" t="s">
        <v>122</v>
      </c>
      <c r="J61" s="169" t="e">
        <f>ROUND(J57*(1-$E$58),0)</f>
        <v>#N/A</v>
      </c>
    </row>
    <row r="62" spans="5:13" ht="15.75" thickBot="1" x14ac:dyDescent="0.3">
      <c r="H62" s="182"/>
      <c r="I62" s="166" t="s">
        <v>123</v>
      </c>
      <c r="J62" s="170" t="e">
        <f>ROUND(J58*(1-$E$58),0)</f>
        <v>#N/A</v>
      </c>
    </row>
    <row r="63" spans="5:13" ht="15.75" thickBot="1" x14ac:dyDescent="0.3">
      <c r="H63" s="182"/>
    </row>
    <row r="64" spans="5:13" x14ac:dyDescent="0.25">
      <c r="H64" s="181" t="s">
        <v>95</v>
      </c>
      <c r="I64" s="164" t="s">
        <v>121</v>
      </c>
      <c r="J64" s="168" t="e">
        <f>ROUND(J60*$M$64,0)</f>
        <v>#N/A</v>
      </c>
      <c r="L64" s="165" t="s">
        <v>128</v>
      </c>
      <c r="M64" s="144" t="str">
        <f>IF(Adatközlő!$M$19="éves",Tarifa!R32,IF(Adatközlő!$M$19="féléves",Tarifa!S32,IF(Adatközlő!$M$19="negyedéves",Tarifa!T32,"")))</f>
        <v/>
      </c>
    </row>
    <row r="65" spans="9:12" x14ac:dyDescent="0.25">
      <c r="I65" s="165" t="s">
        <v>122</v>
      </c>
      <c r="J65" s="169" t="e">
        <f t="shared" ref="J65:J66" si="2">ROUND(J61*$M$64,0)</f>
        <v>#N/A</v>
      </c>
    </row>
    <row r="66" spans="9:12" ht="15.75" thickBot="1" x14ac:dyDescent="0.3">
      <c r="I66" s="166" t="s">
        <v>123</v>
      </c>
      <c r="J66" s="170" t="e">
        <f t="shared" si="2"/>
        <v>#N/A</v>
      </c>
    </row>
    <row r="67" spans="9:12" ht="15.75" thickBot="1" x14ac:dyDescent="0.3"/>
    <row r="68" spans="9:12" x14ac:dyDescent="0.25">
      <c r="I68" s="164" t="s">
        <v>127</v>
      </c>
      <c r="J68" s="153" t="e">
        <f>SUM(J64:J66)</f>
        <v>#N/A</v>
      </c>
      <c r="L68" s="257"/>
    </row>
    <row r="69" spans="9:12" ht="19.5" thickBot="1" x14ac:dyDescent="0.35">
      <c r="I69" s="185" t="s">
        <v>129</v>
      </c>
      <c r="J69" s="186" t="e">
        <f>J68</f>
        <v>#N/A</v>
      </c>
    </row>
  </sheetData>
  <mergeCells count="2">
    <mergeCell ref="S24:T24"/>
    <mergeCell ref="E51:F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5244-52BD-4E7D-8EB8-D63E944DDE72}">
  <sheetPr filterMode="1"/>
  <dimension ref="A1:I3082"/>
  <sheetViews>
    <sheetView workbookViewId="0">
      <selection activeCell="E3085" sqref="E3085"/>
    </sheetView>
  </sheetViews>
  <sheetFormatPr defaultRowHeight="15" x14ac:dyDescent="0.25"/>
  <cols>
    <col min="3" max="3" width="12.7109375" customWidth="1"/>
    <col min="5" max="5" width="17.28515625" customWidth="1"/>
    <col min="6" max="6" width="20" style="245" customWidth="1"/>
    <col min="7" max="7" width="12" customWidth="1"/>
    <col min="8" max="8" width="22.85546875" bestFit="1" customWidth="1"/>
  </cols>
  <sheetData>
    <row r="1" spans="1:9" x14ac:dyDescent="0.25">
      <c r="A1" t="s">
        <v>156</v>
      </c>
      <c r="B1" t="s">
        <v>157</v>
      </c>
      <c r="C1" t="s">
        <v>158</v>
      </c>
      <c r="D1" t="s">
        <v>159</v>
      </c>
      <c r="E1" t="s">
        <v>160</v>
      </c>
      <c r="F1" s="245" t="s">
        <v>161</v>
      </c>
      <c r="H1" t="s">
        <v>162</v>
      </c>
    </row>
    <row r="2" spans="1:9" hidden="1" x14ac:dyDescent="0.25">
      <c r="A2">
        <v>1011</v>
      </c>
      <c r="B2" t="s">
        <v>163</v>
      </c>
      <c r="C2" t="s">
        <v>27</v>
      </c>
      <c r="D2" t="s">
        <v>27</v>
      </c>
      <c r="E2" t="s">
        <v>164</v>
      </c>
      <c r="F2" s="245" t="s">
        <v>165</v>
      </c>
      <c r="H2" t="s">
        <v>166</v>
      </c>
      <c r="I2" t="s">
        <v>165</v>
      </c>
    </row>
    <row r="3" spans="1:9" hidden="1" x14ac:dyDescent="0.25">
      <c r="A3">
        <v>1012</v>
      </c>
      <c r="B3" t="s">
        <v>163</v>
      </c>
      <c r="C3" t="s">
        <v>27</v>
      </c>
      <c r="D3" t="s">
        <v>27</v>
      </c>
      <c r="E3" t="s">
        <v>164</v>
      </c>
      <c r="F3" s="245" t="s">
        <v>165</v>
      </c>
      <c r="H3" t="s">
        <v>167</v>
      </c>
      <c r="I3" t="s">
        <v>168</v>
      </c>
    </row>
    <row r="4" spans="1:9" hidden="1" x14ac:dyDescent="0.25">
      <c r="A4">
        <v>1013</v>
      </c>
      <c r="B4" t="s">
        <v>163</v>
      </c>
      <c r="C4" t="s">
        <v>27</v>
      </c>
      <c r="D4" t="s">
        <v>27</v>
      </c>
      <c r="E4" t="s">
        <v>164</v>
      </c>
      <c r="F4" s="245" t="s">
        <v>165</v>
      </c>
      <c r="H4" t="s">
        <v>169</v>
      </c>
      <c r="I4" t="s">
        <v>170</v>
      </c>
    </row>
    <row r="5" spans="1:9" hidden="1" x14ac:dyDescent="0.25">
      <c r="A5">
        <v>1014</v>
      </c>
      <c r="B5" t="s">
        <v>163</v>
      </c>
      <c r="C5" t="s">
        <v>27</v>
      </c>
      <c r="D5" t="s">
        <v>27</v>
      </c>
      <c r="E5" t="s">
        <v>164</v>
      </c>
      <c r="F5" s="245" t="s">
        <v>165</v>
      </c>
      <c r="H5" t="s">
        <v>171</v>
      </c>
      <c r="I5" t="s">
        <v>172</v>
      </c>
    </row>
    <row r="6" spans="1:9" hidden="1" x14ac:dyDescent="0.25">
      <c r="A6">
        <v>1015</v>
      </c>
      <c r="B6" t="s">
        <v>163</v>
      </c>
      <c r="C6" t="s">
        <v>27</v>
      </c>
      <c r="D6" t="s">
        <v>27</v>
      </c>
      <c r="E6" t="s">
        <v>164</v>
      </c>
      <c r="F6" s="245" t="s">
        <v>165</v>
      </c>
      <c r="H6" t="s">
        <v>173</v>
      </c>
      <c r="I6" t="s">
        <v>174</v>
      </c>
    </row>
    <row r="7" spans="1:9" hidden="1" x14ac:dyDescent="0.25">
      <c r="A7">
        <v>1016</v>
      </c>
      <c r="B7" t="s">
        <v>163</v>
      </c>
      <c r="C7" t="s">
        <v>27</v>
      </c>
      <c r="D7" t="s">
        <v>27</v>
      </c>
      <c r="E7" t="s">
        <v>164</v>
      </c>
      <c r="F7" s="245" t="s">
        <v>165</v>
      </c>
      <c r="H7" t="s">
        <v>175</v>
      </c>
      <c r="I7" t="s">
        <v>176</v>
      </c>
    </row>
    <row r="8" spans="1:9" hidden="1" x14ac:dyDescent="0.25">
      <c r="A8">
        <v>1021</v>
      </c>
      <c r="B8" t="s">
        <v>163</v>
      </c>
      <c r="C8" t="s">
        <v>27</v>
      </c>
      <c r="D8" t="s">
        <v>27</v>
      </c>
      <c r="E8" t="s">
        <v>177</v>
      </c>
      <c r="F8" s="245" t="s">
        <v>170</v>
      </c>
      <c r="H8" t="s">
        <v>178</v>
      </c>
      <c r="I8" t="s">
        <v>179</v>
      </c>
    </row>
    <row r="9" spans="1:9" hidden="1" x14ac:dyDescent="0.25">
      <c r="A9">
        <v>1022</v>
      </c>
      <c r="B9" t="s">
        <v>163</v>
      </c>
      <c r="C9" t="s">
        <v>27</v>
      </c>
      <c r="D9" t="s">
        <v>27</v>
      </c>
      <c r="E9" t="s">
        <v>177</v>
      </c>
      <c r="F9" s="245" t="s">
        <v>170</v>
      </c>
      <c r="H9" t="s">
        <v>180</v>
      </c>
      <c r="I9" t="s">
        <v>181</v>
      </c>
    </row>
    <row r="10" spans="1:9" hidden="1" x14ac:dyDescent="0.25">
      <c r="A10">
        <v>1023</v>
      </c>
      <c r="B10" t="s">
        <v>163</v>
      </c>
      <c r="C10" t="s">
        <v>27</v>
      </c>
      <c r="D10" t="s">
        <v>27</v>
      </c>
      <c r="E10" t="s">
        <v>177</v>
      </c>
      <c r="F10" s="245" t="s">
        <v>170</v>
      </c>
      <c r="H10" t="s">
        <v>182</v>
      </c>
      <c r="I10" t="s">
        <v>183</v>
      </c>
    </row>
    <row r="11" spans="1:9" hidden="1" x14ac:dyDescent="0.25">
      <c r="A11">
        <v>1024</v>
      </c>
      <c r="B11" t="s">
        <v>163</v>
      </c>
      <c r="C11" t="s">
        <v>27</v>
      </c>
      <c r="D11" t="s">
        <v>27</v>
      </c>
      <c r="E11" t="s">
        <v>177</v>
      </c>
      <c r="F11" s="245" t="s">
        <v>170</v>
      </c>
      <c r="H11" t="s">
        <v>184</v>
      </c>
      <c r="I11" t="s">
        <v>185</v>
      </c>
    </row>
    <row r="12" spans="1:9" hidden="1" x14ac:dyDescent="0.25">
      <c r="A12">
        <v>1025</v>
      </c>
      <c r="B12" t="s">
        <v>163</v>
      </c>
      <c r="C12" t="s">
        <v>27</v>
      </c>
      <c r="D12" t="s">
        <v>27</v>
      </c>
      <c r="E12" t="s">
        <v>177</v>
      </c>
      <c r="F12" s="245" t="s">
        <v>170</v>
      </c>
      <c r="H12" t="s">
        <v>186</v>
      </c>
      <c r="I12" t="s">
        <v>187</v>
      </c>
    </row>
    <row r="13" spans="1:9" hidden="1" x14ac:dyDescent="0.25">
      <c r="A13">
        <v>1026</v>
      </c>
      <c r="B13" t="s">
        <v>163</v>
      </c>
      <c r="C13" t="s">
        <v>27</v>
      </c>
      <c r="D13" t="s">
        <v>27</v>
      </c>
      <c r="E13" t="s">
        <v>177</v>
      </c>
      <c r="F13" s="245" t="s">
        <v>170</v>
      </c>
      <c r="H13" t="s">
        <v>188</v>
      </c>
      <c r="I13" t="s">
        <v>189</v>
      </c>
    </row>
    <row r="14" spans="1:9" hidden="1" x14ac:dyDescent="0.25">
      <c r="A14">
        <v>1027</v>
      </c>
      <c r="B14" t="s">
        <v>163</v>
      </c>
      <c r="C14" t="s">
        <v>27</v>
      </c>
      <c r="D14" t="s">
        <v>27</v>
      </c>
      <c r="E14" t="s">
        <v>177</v>
      </c>
      <c r="F14" s="245" t="s">
        <v>170</v>
      </c>
      <c r="H14" t="s">
        <v>190</v>
      </c>
      <c r="I14" t="s">
        <v>191</v>
      </c>
    </row>
    <row r="15" spans="1:9" hidden="1" x14ac:dyDescent="0.25">
      <c r="A15">
        <v>1028</v>
      </c>
      <c r="B15" t="s">
        <v>163</v>
      </c>
      <c r="C15" t="s">
        <v>27</v>
      </c>
      <c r="D15" t="s">
        <v>27</v>
      </c>
      <c r="E15" t="s">
        <v>177</v>
      </c>
      <c r="F15" s="245" t="s">
        <v>170</v>
      </c>
      <c r="H15" t="s">
        <v>192</v>
      </c>
      <c r="I15" t="s">
        <v>193</v>
      </c>
    </row>
    <row r="16" spans="1:9" hidden="1" x14ac:dyDescent="0.25">
      <c r="A16">
        <v>1029</v>
      </c>
      <c r="B16" t="s">
        <v>163</v>
      </c>
      <c r="C16" t="s">
        <v>27</v>
      </c>
      <c r="D16" t="s">
        <v>27</v>
      </c>
      <c r="E16" t="s">
        <v>177</v>
      </c>
      <c r="F16" s="245" t="s">
        <v>170</v>
      </c>
      <c r="H16" t="s">
        <v>194</v>
      </c>
      <c r="I16" t="s">
        <v>195</v>
      </c>
    </row>
    <row r="17" spans="1:6" hidden="1" x14ac:dyDescent="0.25">
      <c r="A17">
        <v>1031</v>
      </c>
      <c r="B17" t="s">
        <v>163</v>
      </c>
      <c r="C17" t="s">
        <v>27</v>
      </c>
      <c r="D17" t="s">
        <v>27</v>
      </c>
      <c r="E17" t="s">
        <v>196</v>
      </c>
      <c r="F17" s="245" t="s">
        <v>165</v>
      </c>
    </row>
    <row r="18" spans="1:6" hidden="1" x14ac:dyDescent="0.25">
      <c r="A18">
        <v>1032</v>
      </c>
      <c r="B18" t="s">
        <v>163</v>
      </c>
      <c r="C18" t="s">
        <v>27</v>
      </c>
      <c r="D18" t="s">
        <v>27</v>
      </c>
      <c r="E18" t="s">
        <v>196</v>
      </c>
      <c r="F18" s="245" t="s">
        <v>165</v>
      </c>
    </row>
    <row r="19" spans="1:6" hidden="1" x14ac:dyDescent="0.25">
      <c r="A19">
        <v>1033</v>
      </c>
      <c r="B19" t="s">
        <v>163</v>
      </c>
      <c r="C19" t="s">
        <v>27</v>
      </c>
      <c r="D19" t="s">
        <v>27</v>
      </c>
      <c r="E19" t="s">
        <v>196</v>
      </c>
      <c r="F19" s="245" t="s">
        <v>165</v>
      </c>
    </row>
    <row r="20" spans="1:6" hidden="1" x14ac:dyDescent="0.25">
      <c r="A20">
        <v>1034</v>
      </c>
      <c r="B20" t="s">
        <v>163</v>
      </c>
      <c r="C20" t="s">
        <v>27</v>
      </c>
      <c r="D20" t="s">
        <v>27</v>
      </c>
      <c r="E20" t="s">
        <v>196</v>
      </c>
      <c r="F20" s="245" t="s">
        <v>165</v>
      </c>
    </row>
    <row r="21" spans="1:6" hidden="1" x14ac:dyDescent="0.25">
      <c r="A21">
        <v>1035</v>
      </c>
      <c r="B21" t="s">
        <v>163</v>
      </c>
      <c r="C21" t="s">
        <v>27</v>
      </c>
      <c r="D21" t="s">
        <v>27</v>
      </c>
      <c r="E21" t="s">
        <v>196</v>
      </c>
      <c r="F21" s="245" t="s">
        <v>165</v>
      </c>
    </row>
    <row r="22" spans="1:6" hidden="1" x14ac:dyDescent="0.25">
      <c r="A22">
        <v>1036</v>
      </c>
      <c r="B22" t="s">
        <v>163</v>
      </c>
      <c r="C22" t="s">
        <v>27</v>
      </c>
      <c r="D22" t="s">
        <v>27</v>
      </c>
      <c r="E22" t="s">
        <v>196</v>
      </c>
      <c r="F22" s="245" t="s">
        <v>165</v>
      </c>
    </row>
    <row r="23" spans="1:6" hidden="1" x14ac:dyDescent="0.25">
      <c r="A23">
        <v>1037</v>
      </c>
      <c r="B23" t="s">
        <v>163</v>
      </c>
      <c r="C23" t="s">
        <v>27</v>
      </c>
      <c r="D23" t="s">
        <v>27</v>
      </c>
      <c r="E23" t="s">
        <v>196</v>
      </c>
      <c r="F23" s="245" t="s">
        <v>165</v>
      </c>
    </row>
    <row r="24" spans="1:6" hidden="1" x14ac:dyDescent="0.25">
      <c r="A24">
        <v>1038</v>
      </c>
      <c r="B24" t="s">
        <v>163</v>
      </c>
      <c r="C24" t="s">
        <v>27</v>
      </c>
      <c r="D24" t="s">
        <v>27</v>
      </c>
      <c r="E24" t="s">
        <v>196</v>
      </c>
      <c r="F24" s="245" t="s">
        <v>165</v>
      </c>
    </row>
    <row r="25" spans="1:6" hidden="1" x14ac:dyDescent="0.25">
      <c r="A25">
        <v>1039</v>
      </c>
      <c r="B25" t="s">
        <v>163</v>
      </c>
      <c r="C25" t="s">
        <v>27</v>
      </c>
      <c r="D25" t="s">
        <v>27</v>
      </c>
      <c r="E25" t="s">
        <v>196</v>
      </c>
      <c r="F25" s="245" t="s">
        <v>165</v>
      </c>
    </row>
    <row r="26" spans="1:6" hidden="1" x14ac:dyDescent="0.25">
      <c r="A26">
        <v>1041</v>
      </c>
      <c r="B26" t="s">
        <v>163</v>
      </c>
      <c r="C26" t="s">
        <v>27</v>
      </c>
      <c r="D26" t="s">
        <v>27</v>
      </c>
      <c r="E26" t="s">
        <v>197</v>
      </c>
      <c r="F26" s="245" t="s">
        <v>165</v>
      </c>
    </row>
    <row r="27" spans="1:6" hidden="1" x14ac:dyDescent="0.25">
      <c r="A27">
        <v>1042</v>
      </c>
      <c r="B27" t="s">
        <v>163</v>
      </c>
      <c r="C27" t="s">
        <v>27</v>
      </c>
      <c r="D27" t="s">
        <v>27</v>
      </c>
      <c r="E27" t="s">
        <v>197</v>
      </c>
      <c r="F27" s="245" t="s">
        <v>165</v>
      </c>
    </row>
    <row r="28" spans="1:6" hidden="1" x14ac:dyDescent="0.25">
      <c r="A28">
        <v>1043</v>
      </c>
      <c r="B28" t="s">
        <v>163</v>
      </c>
      <c r="C28" t="s">
        <v>27</v>
      </c>
      <c r="D28" t="s">
        <v>27</v>
      </c>
      <c r="E28" t="s">
        <v>197</v>
      </c>
      <c r="F28" s="245" t="s">
        <v>165</v>
      </c>
    </row>
    <row r="29" spans="1:6" hidden="1" x14ac:dyDescent="0.25">
      <c r="A29">
        <v>1044</v>
      </c>
      <c r="B29" t="s">
        <v>163</v>
      </c>
      <c r="C29" t="s">
        <v>27</v>
      </c>
      <c r="D29" t="s">
        <v>27</v>
      </c>
      <c r="E29" t="s">
        <v>197</v>
      </c>
      <c r="F29" s="245" t="s">
        <v>165</v>
      </c>
    </row>
    <row r="30" spans="1:6" hidden="1" x14ac:dyDescent="0.25">
      <c r="A30">
        <v>1045</v>
      </c>
      <c r="B30" t="s">
        <v>163</v>
      </c>
      <c r="C30" t="s">
        <v>27</v>
      </c>
      <c r="D30" t="s">
        <v>27</v>
      </c>
      <c r="E30" t="s">
        <v>197</v>
      </c>
      <c r="F30" s="245" t="s">
        <v>165</v>
      </c>
    </row>
    <row r="31" spans="1:6" hidden="1" x14ac:dyDescent="0.25">
      <c r="A31">
        <v>1046</v>
      </c>
      <c r="B31" t="s">
        <v>163</v>
      </c>
      <c r="C31" t="s">
        <v>27</v>
      </c>
      <c r="D31" t="s">
        <v>27</v>
      </c>
      <c r="E31" t="s">
        <v>197</v>
      </c>
      <c r="F31" s="245" t="s">
        <v>165</v>
      </c>
    </row>
    <row r="32" spans="1:6" hidden="1" x14ac:dyDescent="0.25">
      <c r="A32">
        <v>1047</v>
      </c>
      <c r="B32" t="s">
        <v>163</v>
      </c>
      <c r="C32" t="s">
        <v>27</v>
      </c>
      <c r="D32" t="s">
        <v>27</v>
      </c>
      <c r="E32" t="s">
        <v>197</v>
      </c>
      <c r="F32" s="245" t="s">
        <v>165</v>
      </c>
    </row>
    <row r="33" spans="1:6" hidden="1" x14ac:dyDescent="0.25">
      <c r="A33">
        <v>1048</v>
      </c>
      <c r="B33" t="s">
        <v>163</v>
      </c>
      <c r="C33" t="s">
        <v>27</v>
      </c>
      <c r="D33" t="s">
        <v>27</v>
      </c>
      <c r="E33" t="s">
        <v>197</v>
      </c>
      <c r="F33" s="245" t="s">
        <v>165</v>
      </c>
    </row>
    <row r="34" spans="1:6" hidden="1" x14ac:dyDescent="0.25">
      <c r="A34">
        <v>1051</v>
      </c>
      <c r="B34" t="s">
        <v>163</v>
      </c>
      <c r="C34" t="s">
        <v>27</v>
      </c>
      <c r="D34" t="s">
        <v>27</v>
      </c>
      <c r="E34" t="s">
        <v>198</v>
      </c>
      <c r="F34" s="245" t="s">
        <v>165</v>
      </c>
    </row>
    <row r="35" spans="1:6" hidden="1" x14ac:dyDescent="0.25">
      <c r="A35">
        <v>1052</v>
      </c>
      <c r="B35" t="s">
        <v>163</v>
      </c>
      <c r="C35" t="s">
        <v>27</v>
      </c>
      <c r="D35" t="s">
        <v>27</v>
      </c>
      <c r="E35" t="s">
        <v>198</v>
      </c>
      <c r="F35" s="245" t="s">
        <v>165</v>
      </c>
    </row>
    <row r="36" spans="1:6" hidden="1" x14ac:dyDescent="0.25">
      <c r="A36">
        <v>1053</v>
      </c>
      <c r="B36" t="s">
        <v>163</v>
      </c>
      <c r="C36" t="s">
        <v>27</v>
      </c>
      <c r="D36" t="s">
        <v>27</v>
      </c>
      <c r="E36" t="s">
        <v>198</v>
      </c>
      <c r="F36" s="245" t="s">
        <v>165</v>
      </c>
    </row>
    <row r="37" spans="1:6" hidden="1" x14ac:dyDescent="0.25">
      <c r="A37">
        <v>1054</v>
      </c>
      <c r="B37" t="s">
        <v>163</v>
      </c>
      <c r="C37" t="s">
        <v>27</v>
      </c>
      <c r="D37" t="s">
        <v>27</v>
      </c>
      <c r="E37" t="s">
        <v>198</v>
      </c>
      <c r="F37" s="245" t="s">
        <v>165</v>
      </c>
    </row>
    <row r="38" spans="1:6" hidden="1" x14ac:dyDescent="0.25">
      <c r="A38">
        <v>1055</v>
      </c>
      <c r="B38" t="s">
        <v>163</v>
      </c>
      <c r="C38" t="s">
        <v>27</v>
      </c>
      <c r="D38" t="s">
        <v>27</v>
      </c>
      <c r="E38" t="s">
        <v>198</v>
      </c>
      <c r="F38" s="245" t="s">
        <v>165</v>
      </c>
    </row>
    <row r="39" spans="1:6" hidden="1" x14ac:dyDescent="0.25">
      <c r="A39">
        <v>1056</v>
      </c>
      <c r="B39" t="s">
        <v>163</v>
      </c>
      <c r="C39" t="s">
        <v>27</v>
      </c>
      <c r="D39" t="s">
        <v>27</v>
      </c>
      <c r="E39" t="s">
        <v>198</v>
      </c>
      <c r="F39" s="245" t="s">
        <v>165</v>
      </c>
    </row>
    <row r="40" spans="1:6" hidden="1" x14ac:dyDescent="0.25">
      <c r="A40">
        <v>1061</v>
      </c>
      <c r="B40" t="s">
        <v>163</v>
      </c>
      <c r="C40" t="s">
        <v>27</v>
      </c>
      <c r="D40" t="s">
        <v>27</v>
      </c>
      <c r="E40" t="s">
        <v>199</v>
      </c>
      <c r="F40" s="245" t="s">
        <v>165</v>
      </c>
    </row>
    <row r="41" spans="1:6" hidden="1" x14ac:dyDescent="0.25">
      <c r="A41">
        <v>1062</v>
      </c>
      <c r="B41" t="s">
        <v>163</v>
      </c>
      <c r="C41" t="s">
        <v>27</v>
      </c>
      <c r="D41" t="s">
        <v>27</v>
      </c>
      <c r="E41" t="s">
        <v>199</v>
      </c>
      <c r="F41" s="245" t="s">
        <v>165</v>
      </c>
    </row>
    <row r="42" spans="1:6" hidden="1" x14ac:dyDescent="0.25">
      <c r="A42">
        <v>1063</v>
      </c>
      <c r="B42" t="s">
        <v>163</v>
      </c>
      <c r="C42" t="s">
        <v>27</v>
      </c>
      <c r="D42" t="s">
        <v>27</v>
      </c>
      <c r="E42" t="s">
        <v>199</v>
      </c>
      <c r="F42" s="245" t="s">
        <v>165</v>
      </c>
    </row>
    <row r="43" spans="1:6" hidden="1" x14ac:dyDescent="0.25">
      <c r="A43">
        <v>1064</v>
      </c>
      <c r="B43" t="s">
        <v>163</v>
      </c>
      <c r="C43" t="s">
        <v>27</v>
      </c>
      <c r="D43" t="s">
        <v>27</v>
      </c>
      <c r="E43" t="s">
        <v>199</v>
      </c>
      <c r="F43" s="245" t="s">
        <v>165</v>
      </c>
    </row>
    <row r="44" spans="1:6" hidden="1" x14ac:dyDescent="0.25">
      <c r="A44">
        <v>1065</v>
      </c>
      <c r="B44" t="s">
        <v>163</v>
      </c>
      <c r="C44" t="s">
        <v>27</v>
      </c>
      <c r="D44" t="s">
        <v>27</v>
      </c>
      <c r="E44" t="s">
        <v>199</v>
      </c>
      <c r="F44" s="245" t="s">
        <v>165</v>
      </c>
    </row>
    <row r="45" spans="1:6" hidden="1" x14ac:dyDescent="0.25">
      <c r="A45">
        <v>1066</v>
      </c>
      <c r="B45" t="s">
        <v>163</v>
      </c>
      <c r="C45" t="s">
        <v>27</v>
      </c>
      <c r="D45" t="s">
        <v>27</v>
      </c>
      <c r="E45" t="s">
        <v>199</v>
      </c>
      <c r="F45" s="245" t="s">
        <v>165</v>
      </c>
    </row>
    <row r="46" spans="1:6" hidden="1" x14ac:dyDescent="0.25">
      <c r="A46">
        <v>1067</v>
      </c>
      <c r="B46" t="s">
        <v>163</v>
      </c>
      <c r="C46" t="s">
        <v>27</v>
      </c>
      <c r="D46" t="s">
        <v>27</v>
      </c>
      <c r="E46" t="s">
        <v>199</v>
      </c>
      <c r="F46" s="245" t="s">
        <v>165</v>
      </c>
    </row>
    <row r="47" spans="1:6" hidden="1" x14ac:dyDescent="0.25">
      <c r="A47">
        <v>1068</v>
      </c>
      <c r="B47" t="s">
        <v>163</v>
      </c>
      <c r="C47" t="s">
        <v>27</v>
      </c>
      <c r="D47" t="s">
        <v>27</v>
      </c>
      <c r="E47" t="s">
        <v>199</v>
      </c>
      <c r="F47" s="245" t="s">
        <v>165</v>
      </c>
    </row>
    <row r="48" spans="1:6" hidden="1" x14ac:dyDescent="0.25">
      <c r="A48">
        <v>1069</v>
      </c>
      <c r="B48" t="s">
        <v>163</v>
      </c>
      <c r="C48" t="s">
        <v>27</v>
      </c>
      <c r="D48" t="s">
        <v>27</v>
      </c>
      <c r="E48" s="246" t="s">
        <v>199</v>
      </c>
      <c r="F48" s="245" t="s">
        <v>165</v>
      </c>
    </row>
    <row r="49" spans="1:6" hidden="1" x14ac:dyDescent="0.25">
      <c r="A49">
        <v>1071</v>
      </c>
      <c r="B49" t="s">
        <v>163</v>
      </c>
      <c r="C49" t="s">
        <v>27</v>
      </c>
      <c r="D49" t="s">
        <v>27</v>
      </c>
      <c r="E49" t="s">
        <v>200</v>
      </c>
      <c r="F49" s="245" t="s">
        <v>165</v>
      </c>
    </row>
    <row r="50" spans="1:6" hidden="1" x14ac:dyDescent="0.25">
      <c r="A50">
        <v>1072</v>
      </c>
      <c r="B50" t="s">
        <v>163</v>
      </c>
      <c r="C50" t="s">
        <v>27</v>
      </c>
      <c r="D50" t="s">
        <v>27</v>
      </c>
      <c r="E50" t="s">
        <v>200</v>
      </c>
      <c r="F50" s="245" t="s">
        <v>165</v>
      </c>
    </row>
    <row r="51" spans="1:6" hidden="1" x14ac:dyDescent="0.25">
      <c r="A51">
        <v>1073</v>
      </c>
      <c r="B51" t="s">
        <v>163</v>
      </c>
      <c r="C51" t="s">
        <v>27</v>
      </c>
      <c r="D51" t="s">
        <v>27</v>
      </c>
      <c r="E51" t="s">
        <v>200</v>
      </c>
      <c r="F51" s="245" t="s">
        <v>165</v>
      </c>
    </row>
    <row r="52" spans="1:6" hidden="1" x14ac:dyDescent="0.25">
      <c r="A52">
        <v>1074</v>
      </c>
      <c r="B52" t="s">
        <v>163</v>
      </c>
      <c r="C52" t="s">
        <v>27</v>
      </c>
      <c r="D52" t="s">
        <v>27</v>
      </c>
      <c r="E52" t="s">
        <v>200</v>
      </c>
      <c r="F52" s="245" t="s">
        <v>165</v>
      </c>
    </row>
    <row r="53" spans="1:6" hidden="1" x14ac:dyDescent="0.25">
      <c r="A53">
        <v>1075</v>
      </c>
      <c r="B53" t="s">
        <v>163</v>
      </c>
      <c r="C53" t="s">
        <v>27</v>
      </c>
      <c r="D53" t="s">
        <v>27</v>
      </c>
      <c r="E53" t="s">
        <v>200</v>
      </c>
      <c r="F53" s="245" t="s">
        <v>165</v>
      </c>
    </row>
    <row r="54" spans="1:6" hidden="1" x14ac:dyDescent="0.25">
      <c r="A54">
        <v>1076</v>
      </c>
      <c r="B54" t="s">
        <v>163</v>
      </c>
      <c r="C54" t="s">
        <v>27</v>
      </c>
      <c r="D54" t="s">
        <v>27</v>
      </c>
      <c r="E54" t="s">
        <v>200</v>
      </c>
      <c r="F54" s="245" t="s">
        <v>165</v>
      </c>
    </row>
    <row r="55" spans="1:6" hidden="1" x14ac:dyDescent="0.25">
      <c r="A55">
        <v>1077</v>
      </c>
      <c r="B55" t="s">
        <v>163</v>
      </c>
      <c r="C55" t="s">
        <v>27</v>
      </c>
      <c r="D55" t="s">
        <v>27</v>
      </c>
      <c r="E55" t="s">
        <v>200</v>
      </c>
      <c r="F55" s="245" t="s">
        <v>165</v>
      </c>
    </row>
    <row r="56" spans="1:6" hidden="1" x14ac:dyDescent="0.25">
      <c r="A56">
        <v>1078</v>
      </c>
      <c r="B56" t="s">
        <v>163</v>
      </c>
      <c r="C56" t="s">
        <v>27</v>
      </c>
      <c r="D56" t="s">
        <v>27</v>
      </c>
      <c r="E56" t="s">
        <v>200</v>
      </c>
      <c r="F56" s="245" t="s">
        <v>165</v>
      </c>
    </row>
    <row r="57" spans="1:6" hidden="1" x14ac:dyDescent="0.25">
      <c r="A57">
        <v>1081</v>
      </c>
      <c r="B57" t="s">
        <v>163</v>
      </c>
      <c r="C57" t="s">
        <v>27</v>
      </c>
      <c r="D57" t="s">
        <v>27</v>
      </c>
      <c r="E57" t="s">
        <v>201</v>
      </c>
      <c r="F57" s="245" t="s">
        <v>165</v>
      </c>
    </row>
    <row r="58" spans="1:6" hidden="1" x14ac:dyDescent="0.25">
      <c r="A58">
        <v>1082</v>
      </c>
      <c r="B58" t="s">
        <v>163</v>
      </c>
      <c r="C58" t="s">
        <v>27</v>
      </c>
      <c r="D58" t="s">
        <v>27</v>
      </c>
      <c r="E58" t="s">
        <v>201</v>
      </c>
      <c r="F58" s="245" t="s">
        <v>165</v>
      </c>
    </row>
    <row r="59" spans="1:6" hidden="1" x14ac:dyDescent="0.25">
      <c r="A59">
        <v>1083</v>
      </c>
      <c r="B59" t="s">
        <v>163</v>
      </c>
      <c r="C59" t="s">
        <v>27</v>
      </c>
      <c r="D59" t="s">
        <v>27</v>
      </c>
      <c r="E59" t="s">
        <v>201</v>
      </c>
      <c r="F59" s="245" t="s">
        <v>165</v>
      </c>
    </row>
    <row r="60" spans="1:6" hidden="1" x14ac:dyDescent="0.25">
      <c r="A60">
        <v>1084</v>
      </c>
      <c r="B60" t="s">
        <v>163</v>
      </c>
      <c r="C60" t="s">
        <v>27</v>
      </c>
      <c r="D60" t="s">
        <v>27</v>
      </c>
      <c r="E60" t="s">
        <v>201</v>
      </c>
      <c r="F60" s="245" t="s">
        <v>165</v>
      </c>
    </row>
    <row r="61" spans="1:6" hidden="1" x14ac:dyDescent="0.25">
      <c r="A61">
        <v>1085</v>
      </c>
      <c r="B61" t="s">
        <v>163</v>
      </c>
      <c r="C61" t="s">
        <v>27</v>
      </c>
      <c r="D61" t="s">
        <v>27</v>
      </c>
      <c r="E61" t="s">
        <v>201</v>
      </c>
      <c r="F61" s="245" t="s">
        <v>165</v>
      </c>
    </row>
    <row r="62" spans="1:6" hidden="1" x14ac:dyDescent="0.25">
      <c r="A62">
        <v>1086</v>
      </c>
      <c r="B62" t="s">
        <v>163</v>
      </c>
      <c r="C62" t="s">
        <v>27</v>
      </c>
      <c r="D62" t="s">
        <v>27</v>
      </c>
      <c r="E62" t="s">
        <v>201</v>
      </c>
      <c r="F62" s="245" t="s">
        <v>165</v>
      </c>
    </row>
    <row r="63" spans="1:6" hidden="1" x14ac:dyDescent="0.25">
      <c r="A63">
        <v>1087</v>
      </c>
      <c r="B63" t="s">
        <v>163</v>
      </c>
      <c r="C63" t="s">
        <v>27</v>
      </c>
      <c r="D63" t="s">
        <v>27</v>
      </c>
      <c r="E63" t="s">
        <v>201</v>
      </c>
      <c r="F63" s="245" t="s">
        <v>165</v>
      </c>
    </row>
    <row r="64" spans="1:6" hidden="1" x14ac:dyDescent="0.25">
      <c r="A64">
        <v>1088</v>
      </c>
      <c r="B64" t="s">
        <v>163</v>
      </c>
      <c r="C64" t="s">
        <v>27</v>
      </c>
      <c r="D64" t="s">
        <v>27</v>
      </c>
      <c r="E64" t="s">
        <v>201</v>
      </c>
      <c r="F64" s="245" t="s">
        <v>165</v>
      </c>
    </row>
    <row r="65" spans="1:6" hidden="1" x14ac:dyDescent="0.25">
      <c r="A65">
        <v>1089</v>
      </c>
      <c r="B65" t="s">
        <v>163</v>
      </c>
      <c r="C65" t="s">
        <v>27</v>
      </c>
      <c r="D65" t="s">
        <v>27</v>
      </c>
      <c r="E65" t="s">
        <v>201</v>
      </c>
      <c r="F65" s="245" t="s">
        <v>165</v>
      </c>
    </row>
    <row r="66" spans="1:6" hidden="1" x14ac:dyDescent="0.25">
      <c r="A66">
        <v>1091</v>
      </c>
      <c r="B66" t="s">
        <v>163</v>
      </c>
      <c r="C66" t="s">
        <v>27</v>
      </c>
      <c r="D66" t="s">
        <v>27</v>
      </c>
      <c r="E66" t="s">
        <v>202</v>
      </c>
      <c r="F66" s="245" t="s">
        <v>165</v>
      </c>
    </row>
    <row r="67" spans="1:6" hidden="1" x14ac:dyDescent="0.25">
      <c r="A67">
        <v>1092</v>
      </c>
      <c r="B67" t="s">
        <v>163</v>
      </c>
      <c r="C67" t="s">
        <v>27</v>
      </c>
      <c r="D67" t="s">
        <v>27</v>
      </c>
      <c r="E67" t="s">
        <v>202</v>
      </c>
      <c r="F67" s="245" t="s">
        <v>165</v>
      </c>
    </row>
    <row r="68" spans="1:6" hidden="1" x14ac:dyDescent="0.25">
      <c r="A68">
        <v>1093</v>
      </c>
      <c r="B68" t="s">
        <v>163</v>
      </c>
      <c r="C68" t="s">
        <v>27</v>
      </c>
      <c r="D68" t="s">
        <v>27</v>
      </c>
      <c r="E68" t="s">
        <v>202</v>
      </c>
      <c r="F68" s="245" t="s">
        <v>165</v>
      </c>
    </row>
    <row r="69" spans="1:6" hidden="1" x14ac:dyDescent="0.25">
      <c r="A69">
        <v>1094</v>
      </c>
      <c r="B69" t="s">
        <v>163</v>
      </c>
      <c r="C69" t="s">
        <v>27</v>
      </c>
      <c r="D69" t="s">
        <v>27</v>
      </c>
      <c r="E69" t="s">
        <v>202</v>
      </c>
      <c r="F69" s="245" t="s">
        <v>165</v>
      </c>
    </row>
    <row r="70" spans="1:6" hidden="1" x14ac:dyDescent="0.25">
      <c r="A70">
        <v>1095</v>
      </c>
      <c r="B70" t="s">
        <v>163</v>
      </c>
      <c r="C70" t="s">
        <v>27</v>
      </c>
      <c r="D70" t="s">
        <v>27</v>
      </c>
      <c r="E70" t="s">
        <v>202</v>
      </c>
      <c r="F70" s="245" t="s">
        <v>165</v>
      </c>
    </row>
    <row r="71" spans="1:6" hidden="1" x14ac:dyDescent="0.25">
      <c r="A71">
        <v>1096</v>
      </c>
      <c r="B71" t="s">
        <v>163</v>
      </c>
      <c r="C71" t="s">
        <v>27</v>
      </c>
      <c r="D71" t="s">
        <v>27</v>
      </c>
      <c r="E71" t="s">
        <v>202</v>
      </c>
      <c r="F71" s="245" t="s">
        <v>165</v>
      </c>
    </row>
    <row r="72" spans="1:6" hidden="1" x14ac:dyDescent="0.25">
      <c r="A72">
        <v>1097</v>
      </c>
      <c r="B72" t="s">
        <v>163</v>
      </c>
      <c r="C72" t="s">
        <v>27</v>
      </c>
      <c r="D72" t="s">
        <v>27</v>
      </c>
      <c r="E72" t="s">
        <v>202</v>
      </c>
      <c r="F72" s="245" t="s">
        <v>165</v>
      </c>
    </row>
    <row r="73" spans="1:6" hidden="1" x14ac:dyDescent="0.25">
      <c r="A73">
        <v>1098</v>
      </c>
      <c r="B73" t="s">
        <v>163</v>
      </c>
      <c r="C73" t="s">
        <v>27</v>
      </c>
      <c r="D73" t="s">
        <v>27</v>
      </c>
      <c r="E73" t="s">
        <v>202</v>
      </c>
      <c r="F73" s="245" t="s">
        <v>165</v>
      </c>
    </row>
    <row r="74" spans="1:6" hidden="1" x14ac:dyDescent="0.25">
      <c r="A74">
        <v>1101</v>
      </c>
      <c r="B74" t="s">
        <v>163</v>
      </c>
      <c r="C74" t="s">
        <v>27</v>
      </c>
      <c r="D74" t="s">
        <v>27</v>
      </c>
      <c r="E74" t="s">
        <v>203</v>
      </c>
      <c r="F74" s="245" t="s">
        <v>165</v>
      </c>
    </row>
    <row r="75" spans="1:6" hidden="1" x14ac:dyDescent="0.25">
      <c r="A75">
        <v>1102</v>
      </c>
      <c r="B75" t="s">
        <v>163</v>
      </c>
      <c r="C75" t="s">
        <v>27</v>
      </c>
      <c r="D75" t="s">
        <v>27</v>
      </c>
      <c r="E75" t="s">
        <v>203</v>
      </c>
      <c r="F75" s="245" t="s">
        <v>165</v>
      </c>
    </row>
    <row r="76" spans="1:6" hidden="1" x14ac:dyDescent="0.25">
      <c r="A76">
        <v>1103</v>
      </c>
      <c r="B76" t="s">
        <v>163</v>
      </c>
      <c r="C76" t="s">
        <v>27</v>
      </c>
      <c r="D76" t="s">
        <v>27</v>
      </c>
      <c r="E76" t="s">
        <v>203</v>
      </c>
      <c r="F76" s="245" t="s">
        <v>165</v>
      </c>
    </row>
    <row r="77" spans="1:6" hidden="1" x14ac:dyDescent="0.25">
      <c r="A77">
        <v>1104</v>
      </c>
      <c r="B77" t="s">
        <v>163</v>
      </c>
      <c r="C77" t="s">
        <v>27</v>
      </c>
      <c r="D77" t="s">
        <v>27</v>
      </c>
      <c r="E77" t="s">
        <v>203</v>
      </c>
      <c r="F77" s="245" t="s">
        <v>165</v>
      </c>
    </row>
    <row r="78" spans="1:6" hidden="1" x14ac:dyDescent="0.25">
      <c r="A78">
        <v>1105</v>
      </c>
      <c r="B78" t="s">
        <v>163</v>
      </c>
      <c r="C78" t="s">
        <v>27</v>
      </c>
      <c r="D78" t="s">
        <v>27</v>
      </c>
      <c r="E78" t="s">
        <v>203</v>
      </c>
      <c r="F78" s="245" t="s">
        <v>165</v>
      </c>
    </row>
    <row r="79" spans="1:6" hidden="1" x14ac:dyDescent="0.25">
      <c r="A79">
        <v>1106</v>
      </c>
      <c r="B79" t="s">
        <v>163</v>
      </c>
      <c r="C79" t="s">
        <v>27</v>
      </c>
      <c r="D79" t="s">
        <v>27</v>
      </c>
      <c r="E79" t="s">
        <v>203</v>
      </c>
      <c r="F79" s="245" t="s">
        <v>165</v>
      </c>
    </row>
    <row r="80" spans="1:6" hidden="1" x14ac:dyDescent="0.25">
      <c r="A80">
        <v>1107</v>
      </c>
      <c r="B80" t="s">
        <v>163</v>
      </c>
      <c r="C80" t="s">
        <v>27</v>
      </c>
      <c r="D80" t="s">
        <v>27</v>
      </c>
      <c r="E80" t="s">
        <v>203</v>
      </c>
      <c r="F80" s="245" t="s">
        <v>165</v>
      </c>
    </row>
    <row r="81" spans="1:6" hidden="1" x14ac:dyDescent="0.25">
      <c r="A81">
        <v>1108</v>
      </c>
      <c r="B81" t="s">
        <v>163</v>
      </c>
      <c r="C81" t="s">
        <v>27</v>
      </c>
      <c r="D81" t="s">
        <v>27</v>
      </c>
      <c r="E81" t="s">
        <v>203</v>
      </c>
      <c r="F81" s="245" t="s">
        <v>165</v>
      </c>
    </row>
    <row r="82" spans="1:6" hidden="1" x14ac:dyDescent="0.25">
      <c r="A82">
        <v>1111</v>
      </c>
      <c r="B82" t="s">
        <v>163</v>
      </c>
      <c r="C82" t="s">
        <v>27</v>
      </c>
      <c r="D82" t="s">
        <v>27</v>
      </c>
      <c r="E82" t="s">
        <v>204</v>
      </c>
      <c r="F82" s="245" t="s">
        <v>168</v>
      </c>
    </row>
    <row r="83" spans="1:6" hidden="1" x14ac:dyDescent="0.25">
      <c r="A83">
        <v>1112</v>
      </c>
      <c r="B83" t="s">
        <v>163</v>
      </c>
      <c r="C83" t="s">
        <v>27</v>
      </c>
      <c r="D83" t="s">
        <v>27</v>
      </c>
      <c r="E83" t="s">
        <v>204</v>
      </c>
      <c r="F83" s="245" t="s">
        <v>168</v>
      </c>
    </row>
    <row r="84" spans="1:6" hidden="1" x14ac:dyDescent="0.25">
      <c r="A84">
        <v>1113</v>
      </c>
      <c r="B84" t="s">
        <v>163</v>
      </c>
      <c r="C84" t="s">
        <v>27</v>
      </c>
      <c r="D84" t="s">
        <v>27</v>
      </c>
      <c r="E84" t="s">
        <v>204</v>
      </c>
      <c r="F84" s="245" t="s">
        <v>168</v>
      </c>
    </row>
    <row r="85" spans="1:6" hidden="1" x14ac:dyDescent="0.25">
      <c r="A85">
        <v>1114</v>
      </c>
      <c r="B85" t="s">
        <v>163</v>
      </c>
      <c r="C85" t="s">
        <v>27</v>
      </c>
      <c r="D85" t="s">
        <v>27</v>
      </c>
      <c r="E85" t="s">
        <v>204</v>
      </c>
      <c r="F85" s="245" t="s">
        <v>168</v>
      </c>
    </row>
    <row r="86" spans="1:6" hidden="1" x14ac:dyDescent="0.25">
      <c r="A86">
        <v>1115</v>
      </c>
      <c r="B86" t="s">
        <v>163</v>
      </c>
      <c r="C86" t="s">
        <v>27</v>
      </c>
      <c r="D86" t="s">
        <v>27</v>
      </c>
      <c r="E86" t="s">
        <v>204</v>
      </c>
      <c r="F86" s="245" t="s">
        <v>168</v>
      </c>
    </row>
    <row r="87" spans="1:6" hidden="1" x14ac:dyDescent="0.25">
      <c r="A87">
        <v>1116</v>
      </c>
      <c r="B87" t="s">
        <v>163</v>
      </c>
      <c r="C87" t="s">
        <v>27</v>
      </c>
      <c r="D87" t="s">
        <v>27</v>
      </c>
      <c r="E87" t="s">
        <v>204</v>
      </c>
      <c r="F87" s="245" t="s">
        <v>168</v>
      </c>
    </row>
    <row r="88" spans="1:6" hidden="1" x14ac:dyDescent="0.25">
      <c r="A88">
        <v>1117</v>
      </c>
      <c r="B88" t="s">
        <v>163</v>
      </c>
      <c r="C88" t="s">
        <v>27</v>
      </c>
      <c r="D88" t="s">
        <v>27</v>
      </c>
      <c r="E88" t="s">
        <v>204</v>
      </c>
      <c r="F88" s="245" t="s">
        <v>168</v>
      </c>
    </row>
    <row r="89" spans="1:6" hidden="1" x14ac:dyDescent="0.25">
      <c r="A89">
        <v>1118</v>
      </c>
      <c r="B89" t="s">
        <v>163</v>
      </c>
      <c r="C89" t="s">
        <v>27</v>
      </c>
      <c r="D89" t="s">
        <v>27</v>
      </c>
      <c r="E89" t="s">
        <v>204</v>
      </c>
      <c r="F89" s="245" t="s">
        <v>168</v>
      </c>
    </row>
    <row r="90" spans="1:6" hidden="1" x14ac:dyDescent="0.25">
      <c r="A90">
        <v>1119</v>
      </c>
      <c r="B90" t="s">
        <v>163</v>
      </c>
      <c r="C90" t="s">
        <v>27</v>
      </c>
      <c r="D90" t="s">
        <v>27</v>
      </c>
      <c r="E90" t="s">
        <v>204</v>
      </c>
      <c r="F90" s="245" t="s">
        <v>168</v>
      </c>
    </row>
    <row r="91" spans="1:6" hidden="1" x14ac:dyDescent="0.25">
      <c r="A91">
        <v>1121</v>
      </c>
      <c r="B91" t="s">
        <v>163</v>
      </c>
      <c r="C91" t="s">
        <v>27</v>
      </c>
      <c r="D91" t="s">
        <v>27</v>
      </c>
      <c r="E91" t="s">
        <v>205</v>
      </c>
      <c r="F91" s="245" t="s">
        <v>170</v>
      </c>
    </row>
    <row r="92" spans="1:6" hidden="1" x14ac:dyDescent="0.25">
      <c r="A92">
        <v>1122</v>
      </c>
      <c r="B92" t="s">
        <v>163</v>
      </c>
      <c r="C92" t="s">
        <v>27</v>
      </c>
      <c r="D92" t="s">
        <v>27</v>
      </c>
      <c r="E92" t="s">
        <v>205</v>
      </c>
      <c r="F92" s="245" t="s">
        <v>170</v>
      </c>
    </row>
    <row r="93" spans="1:6" hidden="1" x14ac:dyDescent="0.25">
      <c r="A93">
        <v>1123</v>
      </c>
      <c r="B93" t="s">
        <v>163</v>
      </c>
      <c r="C93" t="s">
        <v>27</v>
      </c>
      <c r="D93" t="s">
        <v>27</v>
      </c>
      <c r="E93" t="s">
        <v>205</v>
      </c>
      <c r="F93" s="245" t="s">
        <v>170</v>
      </c>
    </row>
    <row r="94" spans="1:6" hidden="1" x14ac:dyDescent="0.25">
      <c r="A94">
        <v>1124</v>
      </c>
      <c r="B94" t="s">
        <v>163</v>
      </c>
      <c r="C94" t="s">
        <v>27</v>
      </c>
      <c r="D94" t="s">
        <v>27</v>
      </c>
      <c r="E94" t="s">
        <v>205</v>
      </c>
      <c r="F94" s="245" t="s">
        <v>170</v>
      </c>
    </row>
    <row r="95" spans="1:6" hidden="1" x14ac:dyDescent="0.25">
      <c r="A95">
        <v>1125</v>
      </c>
      <c r="B95" t="s">
        <v>163</v>
      </c>
      <c r="C95" t="s">
        <v>27</v>
      </c>
      <c r="D95" t="s">
        <v>27</v>
      </c>
      <c r="E95" t="s">
        <v>205</v>
      </c>
      <c r="F95" s="245" t="s">
        <v>170</v>
      </c>
    </row>
    <row r="96" spans="1:6" hidden="1" x14ac:dyDescent="0.25">
      <c r="A96">
        <v>1126</v>
      </c>
      <c r="B96" t="s">
        <v>163</v>
      </c>
      <c r="C96" t="s">
        <v>27</v>
      </c>
      <c r="D96" t="s">
        <v>27</v>
      </c>
      <c r="E96" t="s">
        <v>205</v>
      </c>
      <c r="F96" s="245" t="s">
        <v>170</v>
      </c>
    </row>
    <row r="97" spans="1:6" hidden="1" x14ac:dyDescent="0.25">
      <c r="A97">
        <v>1131</v>
      </c>
      <c r="B97" t="s">
        <v>163</v>
      </c>
      <c r="C97" t="s">
        <v>27</v>
      </c>
      <c r="D97" t="s">
        <v>27</v>
      </c>
      <c r="E97" t="s">
        <v>206</v>
      </c>
      <c r="F97" s="245" t="s">
        <v>165</v>
      </c>
    </row>
    <row r="98" spans="1:6" hidden="1" x14ac:dyDescent="0.25">
      <c r="A98">
        <v>1132</v>
      </c>
      <c r="B98" t="s">
        <v>163</v>
      </c>
      <c r="C98" t="s">
        <v>27</v>
      </c>
      <c r="D98" t="s">
        <v>27</v>
      </c>
      <c r="E98" t="s">
        <v>206</v>
      </c>
      <c r="F98" s="245" t="s">
        <v>165</v>
      </c>
    </row>
    <row r="99" spans="1:6" hidden="1" x14ac:dyDescent="0.25">
      <c r="A99">
        <v>1133</v>
      </c>
      <c r="B99" t="s">
        <v>163</v>
      </c>
      <c r="C99" t="s">
        <v>27</v>
      </c>
      <c r="D99" t="s">
        <v>27</v>
      </c>
      <c r="E99" t="s">
        <v>206</v>
      </c>
      <c r="F99" s="245" t="s">
        <v>165</v>
      </c>
    </row>
    <row r="100" spans="1:6" hidden="1" x14ac:dyDescent="0.25">
      <c r="A100">
        <v>1134</v>
      </c>
      <c r="B100" t="s">
        <v>163</v>
      </c>
      <c r="C100" t="s">
        <v>27</v>
      </c>
      <c r="D100" t="s">
        <v>27</v>
      </c>
      <c r="E100" t="s">
        <v>206</v>
      </c>
      <c r="F100" s="245" t="s">
        <v>165</v>
      </c>
    </row>
    <row r="101" spans="1:6" hidden="1" x14ac:dyDescent="0.25">
      <c r="A101">
        <v>1135</v>
      </c>
      <c r="B101" t="s">
        <v>163</v>
      </c>
      <c r="C101" t="s">
        <v>27</v>
      </c>
      <c r="D101" t="s">
        <v>27</v>
      </c>
      <c r="E101" t="s">
        <v>206</v>
      </c>
      <c r="F101" s="245" t="s">
        <v>165</v>
      </c>
    </row>
    <row r="102" spans="1:6" hidden="1" x14ac:dyDescent="0.25">
      <c r="A102">
        <v>1136</v>
      </c>
      <c r="B102" t="s">
        <v>163</v>
      </c>
      <c r="C102" t="s">
        <v>27</v>
      </c>
      <c r="D102" t="s">
        <v>27</v>
      </c>
      <c r="E102" t="s">
        <v>206</v>
      </c>
      <c r="F102" s="245" t="s">
        <v>165</v>
      </c>
    </row>
    <row r="103" spans="1:6" hidden="1" x14ac:dyDescent="0.25">
      <c r="A103">
        <v>1137</v>
      </c>
      <c r="B103" t="s">
        <v>163</v>
      </c>
      <c r="C103" t="s">
        <v>27</v>
      </c>
      <c r="D103" t="s">
        <v>27</v>
      </c>
      <c r="E103" t="s">
        <v>206</v>
      </c>
      <c r="F103" s="245" t="s">
        <v>165</v>
      </c>
    </row>
    <row r="104" spans="1:6" hidden="1" x14ac:dyDescent="0.25">
      <c r="A104">
        <v>1138</v>
      </c>
      <c r="B104" t="s">
        <v>163</v>
      </c>
      <c r="C104" t="s">
        <v>27</v>
      </c>
      <c r="D104" t="s">
        <v>27</v>
      </c>
      <c r="E104" t="s">
        <v>206</v>
      </c>
      <c r="F104" s="245" t="s">
        <v>165</v>
      </c>
    </row>
    <row r="105" spans="1:6" hidden="1" x14ac:dyDescent="0.25">
      <c r="A105">
        <v>1139</v>
      </c>
      <c r="B105" t="s">
        <v>163</v>
      </c>
      <c r="C105" t="s">
        <v>27</v>
      </c>
      <c r="D105" t="s">
        <v>27</v>
      </c>
      <c r="E105" t="s">
        <v>206</v>
      </c>
      <c r="F105" s="245" t="s">
        <v>165</v>
      </c>
    </row>
    <row r="106" spans="1:6" hidden="1" x14ac:dyDescent="0.25">
      <c r="A106">
        <v>1141</v>
      </c>
      <c r="B106" t="s">
        <v>163</v>
      </c>
      <c r="C106" t="s">
        <v>27</v>
      </c>
      <c r="D106" t="s">
        <v>27</v>
      </c>
      <c r="E106" t="s">
        <v>207</v>
      </c>
      <c r="F106" s="245" t="s">
        <v>168</v>
      </c>
    </row>
    <row r="107" spans="1:6" hidden="1" x14ac:dyDescent="0.25">
      <c r="A107">
        <v>1142</v>
      </c>
      <c r="B107" t="s">
        <v>163</v>
      </c>
      <c r="C107" t="s">
        <v>27</v>
      </c>
      <c r="D107" t="s">
        <v>27</v>
      </c>
      <c r="E107" t="s">
        <v>207</v>
      </c>
      <c r="F107" s="245" t="s">
        <v>168</v>
      </c>
    </row>
    <row r="108" spans="1:6" hidden="1" x14ac:dyDescent="0.25">
      <c r="A108">
        <v>1143</v>
      </c>
      <c r="B108" t="s">
        <v>163</v>
      </c>
      <c r="C108" t="s">
        <v>27</v>
      </c>
      <c r="D108" t="s">
        <v>27</v>
      </c>
      <c r="E108" t="s">
        <v>207</v>
      </c>
      <c r="F108" s="245" t="s">
        <v>168</v>
      </c>
    </row>
    <row r="109" spans="1:6" hidden="1" x14ac:dyDescent="0.25">
      <c r="A109">
        <v>1144</v>
      </c>
      <c r="B109" t="s">
        <v>163</v>
      </c>
      <c r="C109" t="s">
        <v>27</v>
      </c>
      <c r="D109" t="s">
        <v>27</v>
      </c>
      <c r="E109" t="s">
        <v>207</v>
      </c>
      <c r="F109" s="245" t="s">
        <v>168</v>
      </c>
    </row>
    <row r="110" spans="1:6" hidden="1" x14ac:dyDescent="0.25">
      <c r="A110">
        <v>1145</v>
      </c>
      <c r="B110" t="s">
        <v>163</v>
      </c>
      <c r="C110" t="s">
        <v>27</v>
      </c>
      <c r="D110" t="s">
        <v>27</v>
      </c>
      <c r="E110" t="s">
        <v>207</v>
      </c>
      <c r="F110" s="245" t="s">
        <v>168</v>
      </c>
    </row>
    <row r="111" spans="1:6" hidden="1" x14ac:dyDescent="0.25">
      <c r="A111">
        <v>1146</v>
      </c>
      <c r="B111" t="s">
        <v>163</v>
      </c>
      <c r="C111" t="s">
        <v>27</v>
      </c>
      <c r="D111" t="s">
        <v>27</v>
      </c>
      <c r="E111" t="s">
        <v>207</v>
      </c>
      <c r="F111" s="245" t="s">
        <v>168</v>
      </c>
    </row>
    <row r="112" spans="1:6" hidden="1" x14ac:dyDescent="0.25">
      <c r="A112">
        <v>1147</v>
      </c>
      <c r="B112" t="s">
        <v>163</v>
      </c>
      <c r="C112" t="s">
        <v>27</v>
      </c>
      <c r="D112" t="s">
        <v>27</v>
      </c>
      <c r="E112" t="s">
        <v>207</v>
      </c>
      <c r="F112" s="245" t="s">
        <v>168</v>
      </c>
    </row>
    <row r="113" spans="1:6" hidden="1" x14ac:dyDescent="0.25">
      <c r="A113">
        <v>1148</v>
      </c>
      <c r="B113" t="s">
        <v>163</v>
      </c>
      <c r="C113" t="s">
        <v>27</v>
      </c>
      <c r="D113" t="s">
        <v>27</v>
      </c>
      <c r="E113" t="s">
        <v>207</v>
      </c>
      <c r="F113" s="245" t="s">
        <v>168</v>
      </c>
    </row>
    <row r="114" spans="1:6" hidden="1" x14ac:dyDescent="0.25">
      <c r="A114">
        <v>1149</v>
      </c>
      <c r="B114" t="s">
        <v>163</v>
      </c>
      <c r="C114" t="s">
        <v>27</v>
      </c>
      <c r="D114" t="s">
        <v>27</v>
      </c>
      <c r="E114" t="s">
        <v>207</v>
      </c>
      <c r="F114" s="245" t="s">
        <v>168</v>
      </c>
    </row>
    <row r="115" spans="1:6" hidden="1" x14ac:dyDescent="0.25">
      <c r="A115">
        <v>1151</v>
      </c>
      <c r="B115" t="s">
        <v>163</v>
      </c>
      <c r="C115" t="s">
        <v>27</v>
      </c>
      <c r="D115" t="s">
        <v>27</v>
      </c>
      <c r="E115" t="s">
        <v>208</v>
      </c>
      <c r="F115" s="245" t="s">
        <v>170</v>
      </c>
    </row>
    <row r="116" spans="1:6" hidden="1" x14ac:dyDescent="0.25">
      <c r="A116">
        <v>1152</v>
      </c>
      <c r="B116" t="s">
        <v>163</v>
      </c>
      <c r="C116" t="s">
        <v>27</v>
      </c>
      <c r="D116" t="s">
        <v>27</v>
      </c>
      <c r="E116" t="s">
        <v>208</v>
      </c>
      <c r="F116" s="245" t="s">
        <v>170</v>
      </c>
    </row>
    <row r="117" spans="1:6" hidden="1" x14ac:dyDescent="0.25">
      <c r="A117">
        <v>1153</v>
      </c>
      <c r="B117" t="s">
        <v>163</v>
      </c>
      <c r="C117" t="s">
        <v>27</v>
      </c>
      <c r="D117" t="s">
        <v>27</v>
      </c>
      <c r="E117" t="s">
        <v>208</v>
      </c>
      <c r="F117" s="245" t="s">
        <v>170</v>
      </c>
    </row>
    <row r="118" spans="1:6" hidden="1" x14ac:dyDescent="0.25">
      <c r="A118">
        <v>1154</v>
      </c>
      <c r="B118" t="s">
        <v>163</v>
      </c>
      <c r="C118" t="s">
        <v>27</v>
      </c>
      <c r="D118" t="s">
        <v>27</v>
      </c>
      <c r="E118" t="s">
        <v>208</v>
      </c>
      <c r="F118" s="245" t="s">
        <v>170</v>
      </c>
    </row>
    <row r="119" spans="1:6" hidden="1" x14ac:dyDescent="0.25">
      <c r="A119">
        <v>1155</v>
      </c>
      <c r="B119" t="s">
        <v>163</v>
      </c>
      <c r="C119" t="s">
        <v>27</v>
      </c>
      <c r="D119" t="s">
        <v>27</v>
      </c>
      <c r="E119" t="s">
        <v>208</v>
      </c>
      <c r="F119" s="245" t="s">
        <v>170</v>
      </c>
    </row>
    <row r="120" spans="1:6" hidden="1" x14ac:dyDescent="0.25">
      <c r="A120">
        <v>1156</v>
      </c>
      <c r="B120" t="s">
        <v>163</v>
      </c>
      <c r="C120" t="s">
        <v>27</v>
      </c>
      <c r="D120" t="s">
        <v>27</v>
      </c>
      <c r="E120" t="s">
        <v>208</v>
      </c>
      <c r="F120" s="245" t="s">
        <v>170</v>
      </c>
    </row>
    <row r="121" spans="1:6" hidden="1" x14ac:dyDescent="0.25">
      <c r="A121">
        <v>1157</v>
      </c>
      <c r="B121" t="s">
        <v>163</v>
      </c>
      <c r="C121" t="s">
        <v>27</v>
      </c>
      <c r="D121" t="s">
        <v>27</v>
      </c>
      <c r="E121" t="s">
        <v>208</v>
      </c>
      <c r="F121" s="245" t="s">
        <v>170</v>
      </c>
    </row>
    <row r="122" spans="1:6" hidden="1" x14ac:dyDescent="0.25">
      <c r="A122">
        <v>1158</v>
      </c>
      <c r="B122" t="s">
        <v>163</v>
      </c>
      <c r="C122" t="s">
        <v>27</v>
      </c>
      <c r="D122" t="s">
        <v>27</v>
      </c>
      <c r="E122" t="s">
        <v>208</v>
      </c>
      <c r="F122" s="245" t="s">
        <v>170</v>
      </c>
    </row>
    <row r="123" spans="1:6" hidden="1" x14ac:dyDescent="0.25">
      <c r="A123">
        <v>1161</v>
      </c>
      <c r="B123" t="s">
        <v>163</v>
      </c>
      <c r="C123" t="s">
        <v>27</v>
      </c>
      <c r="D123" t="s">
        <v>27</v>
      </c>
      <c r="E123" t="s">
        <v>209</v>
      </c>
      <c r="F123" s="245" t="s">
        <v>170</v>
      </c>
    </row>
    <row r="124" spans="1:6" hidden="1" x14ac:dyDescent="0.25">
      <c r="A124">
        <v>1162</v>
      </c>
      <c r="B124" t="s">
        <v>163</v>
      </c>
      <c r="C124" t="s">
        <v>27</v>
      </c>
      <c r="D124" t="s">
        <v>27</v>
      </c>
      <c r="E124" t="s">
        <v>209</v>
      </c>
      <c r="F124" s="245" t="s">
        <v>170</v>
      </c>
    </row>
    <row r="125" spans="1:6" hidden="1" x14ac:dyDescent="0.25">
      <c r="A125">
        <v>1163</v>
      </c>
      <c r="B125" t="s">
        <v>163</v>
      </c>
      <c r="C125" t="s">
        <v>27</v>
      </c>
      <c r="D125" t="s">
        <v>27</v>
      </c>
      <c r="E125" t="s">
        <v>209</v>
      </c>
      <c r="F125" s="245" t="s">
        <v>170</v>
      </c>
    </row>
    <row r="126" spans="1:6" hidden="1" x14ac:dyDescent="0.25">
      <c r="A126">
        <v>1164</v>
      </c>
      <c r="B126" t="s">
        <v>163</v>
      </c>
      <c r="C126" t="s">
        <v>27</v>
      </c>
      <c r="D126" t="s">
        <v>27</v>
      </c>
      <c r="E126" t="s">
        <v>209</v>
      </c>
      <c r="F126" s="245" t="s">
        <v>170</v>
      </c>
    </row>
    <row r="127" spans="1:6" hidden="1" x14ac:dyDescent="0.25">
      <c r="A127">
        <v>1165</v>
      </c>
      <c r="B127" t="s">
        <v>163</v>
      </c>
      <c r="C127" t="s">
        <v>27</v>
      </c>
      <c r="D127" t="s">
        <v>27</v>
      </c>
      <c r="E127" t="s">
        <v>209</v>
      </c>
      <c r="F127" s="245" t="s">
        <v>170</v>
      </c>
    </row>
    <row r="128" spans="1:6" hidden="1" x14ac:dyDescent="0.25">
      <c r="A128">
        <v>1171</v>
      </c>
      <c r="B128" t="s">
        <v>163</v>
      </c>
      <c r="C128" t="s">
        <v>27</v>
      </c>
      <c r="D128" t="s">
        <v>27</v>
      </c>
      <c r="E128" t="s">
        <v>210</v>
      </c>
      <c r="F128" s="245" t="s">
        <v>170</v>
      </c>
    </row>
    <row r="129" spans="1:6" hidden="1" x14ac:dyDescent="0.25">
      <c r="A129">
        <v>1172</v>
      </c>
      <c r="B129" t="s">
        <v>163</v>
      </c>
      <c r="C129" t="s">
        <v>27</v>
      </c>
      <c r="D129" t="s">
        <v>27</v>
      </c>
      <c r="E129" t="s">
        <v>210</v>
      </c>
      <c r="F129" s="245" t="s">
        <v>170</v>
      </c>
    </row>
    <row r="130" spans="1:6" hidden="1" x14ac:dyDescent="0.25">
      <c r="A130">
        <v>1173</v>
      </c>
      <c r="B130" t="s">
        <v>163</v>
      </c>
      <c r="C130" t="s">
        <v>27</v>
      </c>
      <c r="D130" t="s">
        <v>27</v>
      </c>
      <c r="E130" t="s">
        <v>210</v>
      </c>
      <c r="F130" s="245" t="s">
        <v>170</v>
      </c>
    </row>
    <row r="131" spans="1:6" hidden="1" x14ac:dyDescent="0.25">
      <c r="A131">
        <v>1174</v>
      </c>
      <c r="B131" t="s">
        <v>163</v>
      </c>
      <c r="C131" t="s">
        <v>27</v>
      </c>
      <c r="D131" t="s">
        <v>27</v>
      </c>
      <c r="E131" t="s">
        <v>210</v>
      </c>
      <c r="F131" s="245" t="s">
        <v>170</v>
      </c>
    </row>
    <row r="132" spans="1:6" hidden="1" x14ac:dyDescent="0.25">
      <c r="A132">
        <v>1181</v>
      </c>
      <c r="B132" t="s">
        <v>163</v>
      </c>
      <c r="C132" t="s">
        <v>27</v>
      </c>
      <c r="D132" t="s">
        <v>27</v>
      </c>
      <c r="E132" t="s">
        <v>211</v>
      </c>
      <c r="F132" s="245" t="s">
        <v>170</v>
      </c>
    </row>
    <row r="133" spans="1:6" hidden="1" x14ac:dyDescent="0.25">
      <c r="A133">
        <v>1182</v>
      </c>
      <c r="B133" t="s">
        <v>163</v>
      </c>
      <c r="C133" t="s">
        <v>27</v>
      </c>
      <c r="D133" t="s">
        <v>27</v>
      </c>
      <c r="E133" t="s">
        <v>211</v>
      </c>
      <c r="F133" s="245" t="s">
        <v>170</v>
      </c>
    </row>
    <row r="134" spans="1:6" hidden="1" x14ac:dyDescent="0.25">
      <c r="A134">
        <v>1183</v>
      </c>
      <c r="B134" t="s">
        <v>163</v>
      </c>
      <c r="C134" t="s">
        <v>27</v>
      </c>
      <c r="D134" t="s">
        <v>27</v>
      </c>
      <c r="E134" t="s">
        <v>211</v>
      </c>
      <c r="F134" s="245" t="s">
        <v>170</v>
      </c>
    </row>
    <row r="135" spans="1:6" hidden="1" x14ac:dyDescent="0.25">
      <c r="A135">
        <v>1184</v>
      </c>
      <c r="B135" t="s">
        <v>163</v>
      </c>
      <c r="C135" t="s">
        <v>27</v>
      </c>
      <c r="D135" t="s">
        <v>27</v>
      </c>
      <c r="E135" t="s">
        <v>211</v>
      </c>
      <c r="F135" s="245" t="s">
        <v>170</v>
      </c>
    </row>
    <row r="136" spans="1:6" hidden="1" x14ac:dyDescent="0.25">
      <c r="A136">
        <v>1185</v>
      </c>
      <c r="B136" t="s">
        <v>163</v>
      </c>
      <c r="C136" t="s">
        <v>27</v>
      </c>
      <c r="D136" t="s">
        <v>27</v>
      </c>
      <c r="E136" t="s">
        <v>211</v>
      </c>
      <c r="F136" s="245" t="s">
        <v>170</v>
      </c>
    </row>
    <row r="137" spans="1:6" hidden="1" x14ac:dyDescent="0.25">
      <c r="A137">
        <v>1186</v>
      </c>
      <c r="B137" t="s">
        <v>163</v>
      </c>
      <c r="C137" t="s">
        <v>27</v>
      </c>
      <c r="D137" t="s">
        <v>27</v>
      </c>
      <c r="E137" t="s">
        <v>211</v>
      </c>
      <c r="F137" s="245" t="s">
        <v>170</v>
      </c>
    </row>
    <row r="138" spans="1:6" hidden="1" x14ac:dyDescent="0.25">
      <c r="A138">
        <v>1188</v>
      </c>
      <c r="B138" t="s">
        <v>163</v>
      </c>
      <c r="C138" t="s">
        <v>27</v>
      </c>
      <c r="D138" t="s">
        <v>27</v>
      </c>
      <c r="E138" t="s">
        <v>211</v>
      </c>
      <c r="F138" s="245" t="s">
        <v>170</v>
      </c>
    </row>
    <row r="139" spans="1:6" hidden="1" x14ac:dyDescent="0.25">
      <c r="A139">
        <v>1191</v>
      </c>
      <c r="B139" t="s">
        <v>163</v>
      </c>
      <c r="C139" t="s">
        <v>27</v>
      </c>
      <c r="D139" t="s">
        <v>27</v>
      </c>
      <c r="E139" t="s">
        <v>212</v>
      </c>
      <c r="F139" s="245" t="s">
        <v>170</v>
      </c>
    </row>
    <row r="140" spans="1:6" hidden="1" x14ac:dyDescent="0.25">
      <c r="A140">
        <v>1192</v>
      </c>
      <c r="B140" t="s">
        <v>163</v>
      </c>
      <c r="C140" t="s">
        <v>27</v>
      </c>
      <c r="D140" t="s">
        <v>27</v>
      </c>
      <c r="E140" t="s">
        <v>212</v>
      </c>
      <c r="F140" s="245" t="s">
        <v>170</v>
      </c>
    </row>
    <row r="141" spans="1:6" hidden="1" x14ac:dyDescent="0.25">
      <c r="A141">
        <v>1193</v>
      </c>
      <c r="B141" t="s">
        <v>163</v>
      </c>
      <c r="C141" t="s">
        <v>27</v>
      </c>
      <c r="D141" t="s">
        <v>27</v>
      </c>
      <c r="E141" t="s">
        <v>212</v>
      </c>
      <c r="F141" s="245" t="s">
        <v>170</v>
      </c>
    </row>
    <row r="142" spans="1:6" hidden="1" x14ac:dyDescent="0.25">
      <c r="A142">
        <v>1194</v>
      </c>
      <c r="B142" t="s">
        <v>163</v>
      </c>
      <c r="C142" t="s">
        <v>27</v>
      </c>
      <c r="D142" t="s">
        <v>27</v>
      </c>
      <c r="E142" t="s">
        <v>212</v>
      </c>
      <c r="F142" s="245" t="s">
        <v>170</v>
      </c>
    </row>
    <row r="143" spans="1:6" hidden="1" x14ac:dyDescent="0.25">
      <c r="A143">
        <v>1195</v>
      </c>
      <c r="B143" t="s">
        <v>163</v>
      </c>
      <c r="C143" t="s">
        <v>27</v>
      </c>
      <c r="D143" t="s">
        <v>27</v>
      </c>
      <c r="E143" t="s">
        <v>212</v>
      </c>
      <c r="F143" s="245" t="s">
        <v>170</v>
      </c>
    </row>
    <row r="144" spans="1:6" hidden="1" x14ac:dyDescent="0.25">
      <c r="A144">
        <v>1196</v>
      </c>
      <c r="B144" t="s">
        <v>163</v>
      </c>
      <c r="C144" t="s">
        <v>27</v>
      </c>
      <c r="D144" t="s">
        <v>27</v>
      </c>
      <c r="E144" t="s">
        <v>212</v>
      </c>
      <c r="F144" s="245" t="s">
        <v>170</v>
      </c>
    </row>
    <row r="145" spans="1:6" hidden="1" x14ac:dyDescent="0.25">
      <c r="A145">
        <v>1201</v>
      </c>
      <c r="B145" t="s">
        <v>163</v>
      </c>
      <c r="C145" t="s">
        <v>27</v>
      </c>
      <c r="D145" t="s">
        <v>27</v>
      </c>
      <c r="E145" t="s">
        <v>213</v>
      </c>
      <c r="F145" s="245" t="s">
        <v>170</v>
      </c>
    </row>
    <row r="146" spans="1:6" hidden="1" x14ac:dyDescent="0.25">
      <c r="A146">
        <v>1202</v>
      </c>
      <c r="B146" t="s">
        <v>163</v>
      </c>
      <c r="C146" t="s">
        <v>27</v>
      </c>
      <c r="D146" t="s">
        <v>27</v>
      </c>
      <c r="E146" t="s">
        <v>213</v>
      </c>
      <c r="F146" s="245" t="s">
        <v>170</v>
      </c>
    </row>
    <row r="147" spans="1:6" hidden="1" x14ac:dyDescent="0.25">
      <c r="A147">
        <v>1203</v>
      </c>
      <c r="B147" t="s">
        <v>163</v>
      </c>
      <c r="C147" t="s">
        <v>27</v>
      </c>
      <c r="D147" t="s">
        <v>27</v>
      </c>
      <c r="E147" t="s">
        <v>213</v>
      </c>
      <c r="F147" s="245" t="s">
        <v>170</v>
      </c>
    </row>
    <row r="148" spans="1:6" hidden="1" x14ac:dyDescent="0.25">
      <c r="A148">
        <v>1204</v>
      </c>
      <c r="B148" t="s">
        <v>163</v>
      </c>
      <c r="C148" t="s">
        <v>27</v>
      </c>
      <c r="D148" t="s">
        <v>27</v>
      </c>
      <c r="E148" t="s">
        <v>213</v>
      </c>
      <c r="F148" s="245" t="s">
        <v>170</v>
      </c>
    </row>
    <row r="149" spans="1:6" hidden="1" x14ac:dyDescent="0.25">
      <c r="A149">
        <v>1205</v>
      </c>
      <c r="B149" t="s">
        <v>163</v>
      </c>
      <c r="C149" t="s">
        <v>27</v>
      </c>
      <c r="D149" t="s">
        <v>27</v>
      </c>
      <c r="E149" t="s">
        <v>213</v>
      </c>
      <c r="F149" s="245" t="s">
        <v>170</v>
      </c>
    </row>
    <row r="150" spans="1:6" hidden="1" x14ac:dyDescent="0.25">
      <c r="A150">
        <v>1211</v>
      </c>
      <c r="B150" t="s">
        <v>163</v>
      </c>
      <c r="C150" t="s">
        <v>27</v>
      </c>
      <c r="D150" t="s">
        <v>27</v>
      </c>
      <c r="E150" t="s">
        <v>214</v>
      </c>
      <c r="F150" s="245" t="s">
        <v>168</v>
      </c>
    </row>
    <row r="151" spans="1:6" hidden="1" x14ac:dyDescent="0.25">
      <c r="A151">
        <v>1212</v>
      </c>
      <c r="B151" t="s">
        <v>163</v>
      </c>
      <c r="C151" t="s">
        <v>27</v>
      </c>
      <c r="D151" t="s">
        <v>27</v>
      </c>
      <c r="E151" t="s">
        <v>214</v>
      </c>
      <c r="F151" s="245" t="s">
        <v>168</v>
      </c>
    </row>
    <row r="152" spans="1:6" hidden="1" x14ac:dyDescent="0.25">
      <c r="A152">
        <v>1213</v>
      </c>
      <c r="B152" t="s">
        <v>163</v>
      </c>
      <c r="C152" t="s">
        <v>27</v>
      </c>
      <c r="D152" t="s">
        <v>27</v>
      </c>
      <c r="E152" t="s">
        <v>214</v>
      </c>
      <c r="F152" s="245" t="s">
        <v>168</v>
      </c>
    </row>
    <row r="153" spans="1:6" hidden="1" x14ac:dyDescent="0.25">
      <c r="A153">
        <v>1214</v>
      </c>
      <c r="B153" t="s">
        <v>163</v>
      </c>
      <c r="C153" t="s">
        <v>27</v>
      </c>
      <c r="D153" t="s">
        <v>27</v>
      </c>
      <c r="E153" t="s">
        <v>214</v>
      </c>
      <c r="F153" s="245" t="s">
        <v>168</v>
      </c>
    </row>
    <row r="154" spans="1:6" hidden="1" x14ac:dyDescent="0.25">
      <c r="A154">
        <v>1215</v>
      </c>
      <c r="B154" t="s">
        <v>163</v>
      </c>
      <c r="C154" t="s">
        <v>27</v>
      </c>
      <c r="D154" t="s">
        <v>27</v>
      </c>
      <c r="E154" t="s">
        <v>214</v>
      </c>
      <c r="F154" s="245" t="s">
        <v>168</v>
      </c>
    </row>
    <row r="155" spans="1:6" hidden="1" x14ac:dyDescent="0.25">
      <c r="A155">
        <v>1221</v>
      </c>
      <c r="B155" t="s">
        <v>163</v>
      </c>
      <c r="C155" t="s">
        <v>27</v>
      </c>
      <c r="D155" t="s">
        <v>27</v>
      </c>
      <c r="E155" t="s">
        <v>215</v>
      </c>
      <c r="F155" s="245" t="s">
        <v>170</v>
      </c>
    </row>
    <row r="156" spans="1:6" hidden="1" x14ac:dyDescent="0.25">
      <c r="A156">
        <v>1222</v>
      </c>
      <c r="B156" t="s">
        <v>163</v>
      </c>
      <c r="C156" t="s">
        <v>27</v>
      </c>
      <c r="D156" t="s">
        <v>27</v>
      </c>
      <c r="E156" t="s">
        <v>215</v>
      </c>
      <c r="F156" s="245" t="s">
        <v>170</v>
      </c>
    </row>
    <row r="157" spans="1:6" hidden="1" x14ac:dyDescent="0.25">
      <c r="A157">
        <v>1223</v>
      </c>
      <c r="B157" t="s">
        <v>163</v>
      </c>
      <c r="C157" t="s">
        <v>27</v>
      </c>
      <c r="D157" t="s">
        <v>27</v>
      </c>
      <c r="E157" t="s">
        <v>215</v>
      </c>
      <c r="F157" s="245" t="s">
        <v>170</v>
      </c>
    </row>
    <row r="158" spans="1:6" hidden="1" x14ac:dyDescent="0.25">
      <c r="A158">
        <v>1224</v>
      </c>
      <c r="B158" t="s">
        <v>163</v>
      </c>
      <c r="C158" t="s">
        <v>27</v>
      </c>
      <c r="D158" t="s">
        <v>27</v>
      </c>
      <c r="E158" t="s">
        <v>215</v>
      </c>
      <c r="F158" s="245" t="s">
        <v>170</v>
      </c>
    </row>
    <row r="159" spans="1:6" hidden="1" x14ac:dyDescent="0.25">
      <c r="A159">
        <v>1225</v>
      </c>
      <c r="B159" t="s">
        <v>163</v>
      </c>
      <c r="C159" t="s">
        <v>27</v>
      </c>
      <c r="D159" t="s">
        <v>27</v>
      </c>
      <c r="E159" t="s">
        <v>215</v>
      </c>
      <c r="F159" s="245" t="s">
        <v>170</v>
      </c>
    </row>
    <row r="160" spans="1:6" hidden="1" x14ac:dyDescent="0.25">
      <c r="A160">
        <v>1237</v>
      </c>
      <c r="B160" t="s">
        <v>163</v>
      </c>
      <c r="C160" t="s">
        <v>27</v>
      </c>
      <c r="D160" t="s">
        <v>27</v>
      </c>
      <c r="E160" t="s">
        <v>216</v>
      </c>
      <c r="F160" s="245" t="s">
        <v>170</v>
      </c>
    </row>
    <row r="161" spans="1:6" hidden="1" x14ac:dyDescent="0.25">
      <c r="A161">
        <v>1238</v>
      </c>
      <c r="B161" t="s">
        <v>163</v>
      </c>
      <c r="C161" t="s">
        <v>27</v>
      </c>
      <c r="D161" t="s">
        <v>27</v>
      </c>
      <c r="E161" t="s">
        <v>216</v>
      </c>
      <c r="F161" s="245" t="s">
        <v>170</v>
      </c>
    </row>
    <row r="162" spans="1:6" hidden="1" x14ac:dyDescent="0.25">
      <c r="A162">
        <v>1239</v>
      </c>
      <c r="B162" t="s">
        <v>163</v>
      </c>
      <c r="C162" t="s">
        <v>27</v>
      </c>
      <c r="D162" t="s">
        <v>27</v>
      </c>
      <c r="E162" t="s">
        <v>216</v>
      </c>
      <c r="F162" s="245" t="s">
        <v>170</v>
      </c>
    </row>
    <row r="163" spans="1:6" hidden="1" x14ac:dyDescent="0.25">
      <c r="A163">
        <v>1529</v>
      </c>
      <c r="B163" t="s">
        <v>163</v>
      </c>
      <c r="C163" t="s">
        <v>27</v>
      </c>
      <c r="D163" t="s">
        <v>27</v>
      </c>
      <c r="E163" t="s">
        <v>216</v>
      </c>
      <c r="F163" s="245" t="s">
        <v>170</v>
      </c>
    </row>
    <row r="164" spans="1:6" hidden="1" x14ac:dyDescent="0.25">
      <c r="A164">
        <v>2000</v>
      </c>
      <c r="B164" t="s">
        <v>217</v>
      </c>
      <c r="C164" t="s">
        <v>218</v>
      </c>
      <c r="D164" t="s">
        <v>219</v>
      </c>
      <c r="F164" s="245" t="s">
        <v>176</v>
      </c>
    </row>
    <row r="165" spans="1:6" hidden="1" x14ac:dyDescent="0.25">
      <c r="A165">
        <v>2009</v>
      </c>
      <c r="B165" t="s">
        <v>217</v>
      </c>
      <c r="C165" t="s">
        <v>220</v>
      </c>
      <c r="D165" t="s">
        <v>219</v>
      </c>
      <c r="F165" s="245" t="s">
        <v>176</v>
      </c>
    </row>
    <row r="166" spans="1:6" hidden="1" x14ac:dyDescent="0.25">
      <c r="A166">
        <v>2011</v>
      </c>
      <c r="B166" t="s">
        <v>217</v>
      </c>
      <c r="C166" t="s">
        <v>221</v>
      </c>
      <c r="D166" t="s">
        <v>219</v>
      </c>
      <c r="F166" s="245" t="s">
        <v>172</v>
      </c>
    </row>
    <row r="167" spans="1:6" hidden="1" x14ac:dyDescent="0.25">
      <c r="A167">
        <v>2013</v>
      </c>
      <c r="B167" t="s">
        <v>217</v>
      </c>
      <c r="C167" t="s">
        <v>222</v>
      </c>
      <c r="D167" t="s">
        <v>219</v>
      </c>
      <c r="F167" s="245" t="s">
        <v>172</v>
      </c>
    </row>
    <row r="168" spans="1:6" hidden="1" x14ac:dyDescent="0.25">
      <c r="A168">
        <v>2014</v>
      </c>
      <c r="B168" t="s">
        <v>217</v>
      </c>
      <c r="C168" t="s">
        <v>223</v>
      </c>
      <c r="D168" t="s">
        <v>219</v>
      </c>
      <c r="F168" s="245" t="s">
        <v>172</v>
      </c>
    </row>
    <row r="169" spans="1:6" hidden="1" x14ac:dyDescent="0.25">
      <c r="A169">
        <v>2015</v>
      </c>
      <c r="B169" t="s">
        <v>217</v>
      </c>
      <c r="C169" t="s">
        <v>224</v>
      </c>
      <c r="D169" t="s">
        <v>219</v>
      </c>
      <c r="F169" s="245" t="s">
        <v>172</v>
      </c>
    </row>
    <row r="170" spans="1:6" hidden="1" x14ac:dyDescent="0.25">
      <c r="A170">
        <v>2016</v>
      </c>
      <c r="B170" t="s">
        <v>217</v>
      </c>
      <c r="C170" t="s">
        <v>225</v>
      </c>
      <c r="D170" t="s">
        <v>219</v>
      </c>
      <c r="F170" s="245" t="s">
        <v>172</v>
      </c>
    </row>
    <row r="171" spans="1:6" hidden="1" x14ac:dyDescent="0.25">
      <c r="A171">
        <v>2017</v>
      </c>
      <c r="B171" t="s">
        <v>217</v>
      </c>
      <c r="C171" t="s">
        <v>226</v>
      </c>
      <c r="D171" t="s">
        <v>219</v>
      </c>
      <c r="F171" s="245" t="s">
        <v>172</v>
      </c>
    </row>
    <row r="172" spans="1:6" hidden="1" x14ac:dyDescent="0.25">
      <c r="A172">
        <v>2021</v>
      </c>
      <c r="B172" t="s">
        <v>217</v>
      </c>
      <c r="C172" t="s">
        <v>227</v>
      </c>
      <c r="D172" t="s">
        <v>219</v>
      </c>
      <c r="F172" s="245" t="s">
        <v>172</v>
      </c>
    </row>
    <row r="173" spans="1:6" hidden="1" x14ac:dyDescent="0.25">
      <c r="A173">
        <v>2022</v>
      </c>
      <c r="B173" t="s">
        <v>217</v>
      </c>
      <c r="C173" t="s">
        <v>227</v>
      </c>
      <c r="D173" t="s">
        <v>219</v>
      </c>
      <c r="F173" s="245" t="s">
        <v>172</v>
      </c>
    </row>
    <row r="174" spans="1:6" hidden="1" x14ac:dyDescent="0.25">
      <c r="A174">
        <v>2023</v>
      </c>
      <c r="B174" t="s">
        <v>217</v>
      </c>
      <c r="C174" t="s">
        <v>228</v>
      </c>
      <c r="D174" t="s">
        <v>219</v>
      </c>
      <c r="F174" s="245" t="s">
        <v>172</v>
      </c>
    </row>
    <row r="175" spans="1:6" hidden="1" x14ac:dyDescent="0.25">
      <c r="A175">
        <v>2024</v>
      </c>
      <c r="B175" t="s">
        <v>217</v>
      </c>
      <c r="C175" t="s">
        <v>229</v>
      </c>
      <c r="D175" t="s">
        <v>219</v>
      </c>
      <c r="F175" s="245" t="s">
        <v>174</v>
      </c>
    </row>
    <row r="176" spans="1:6" hidden="1" x14ac:dyDescent="0.25">
      <c r="A176">
        <v>2025</v>
      </c>
      <c r="B176" t="s">
        <v>217</v>
      </c>
      <c r="C176" t="s">
        <v>230</v>
      </c>
      <c r="D176" t="s">
        <v>219</v>
      </c>
      <c r="F176" s="245" t="s">
        <v>176</v>
      </c>
    </row>
    <row r="177" spans="1:6" hidden="1" x14ac:dyDescent="0.25">
      <c r="A177">
        <v>2026</v>
      </c>
      <c r="B177" t="s">
        <v>217</v>
      </c>
      <c r="C177" t="s">
        <v>230</v>
      </c>
      <c r="D177" t="s">
        <v>219</v>
      </c>
      <c r="F177" s="245" t="s">
        <v>176</v>
      </c>
    </row>
    <row r="178" spans="1:6" hidden="1" x14ac:dyDescent="0.25">
      <c r="A178">
        <v>2027</v>
      </c>
      <c r="B178" t="s">
        <v>231</v>
      </c>
      <c r="C178" t="s">
        <v>232</v>
      </c>
      <c r="D178" t="s">
        <v>233</v>
      </c>
      <c r="F178" s="245" t="s">
        <v>193</v>
      </c>
    </row>
    <row r="179" spans="1:6" hidden="1" x14ac:dyDescent="0.25">
      <c r="A179">
        <v>2028</v>
      </c>
      <c r="B179" t="s">
        <v>231</v>
      </c>
      <c r="C179" t="s">
        <v>234</v>
      </c>
      <c r="D179" t="s">
        <v>233</v>
      </c>
      <c r="F179" s="245" t="s">
        <v>193</v>
      </c>
    </row>
    <row r="180" spans="1:6" hidden="1" x14ac:dyDescent="0.25">
      <c r="A180">
        <v>2030</v>
      </c>
      <c r="B180" t="s">
        <v>217</v>
      </c>
      <c r="C180" t="s">
        <v>235</v>
      </c>
      <c r="D180" t="s">
        <v>219</v>
      </c>
      <c r="F180" s="245" t="s">
        <v>176</v>
      </c>
    </row>
    <row r="181" spans="1:6" hidden="1" x14ac:dyDescent="0.25">
      <c r="A181">
        <v>2035</v>
      </c>
      <c r="B181" t="s">
        <v>217</v>
      </c>
      <c r="C181" t="s">
        <v>235</v>
      </c>
      <c r="D181" t="s">
        <v>219</v>
      </c>
      <c r="F181" s="245" t="s">
        <v>176</v>
      </c>
    </row>
    <row r="182" spans="1:6" hidden="1" x14ac:dyDescent="0.25">
      <c r="A182">
        <v>2036</v>
      </c>
      <c r="B182" t="s">
        <v>217</v>
      </c>
      <c r="C182" t="s">
        <v>235</v>
      </c>
      <c r="D182" t="s">
        <v>219</v>
      </c>
      <c r="F182" s="245" t="s">
        <v>176</v>
      </c>
    </row>
    <row r="183" spans="1:6" hidden="1" x14ac:dyDescent="0.25">
      <c r="A183">
        <v>2038</v>
      </c>
      <c r="B183" t="s">
        <v>217</v>
      </c>
      <c r="C183" t="s">
        <v>236</v>
      </c>
      <c r="D183" t="s">
        <v>219</v>
      </c>
      <c r="F183" s="245" t="s">
        <v>174</v>
      </c>
    </row>
    <row r="184" spans="1:6" hidden="1" x14ac:dyDescent="0.25">
      <c r="A184">
        <v>2039</v>
      </c>
      <c r="B184" t="s">
        <v>217</v>
      </c>
      <c r="C184" t="s">
        <v>237</v>
      </c>
      <c r="D184" t="s">
        <v>219</v>
      </c>
      <c r="F184" s="245" t="s">
        <v>176</v>
      </c>
    </row>
    <row r="185" spans="1:6" hidden="1" x14ac:dyDescent="0.25">
      <c r="A185">
        <v>2040</v>
      </c>
      <c r="B185" t="s">
        <v>217</v>
      </c>
      <c r="C185" t="s">
        <v>238</v>
      </c>
      <c r="D185" t="s">
        <v>219</v>
      </c>
      <c r="F185" s="245" t="s">
        <v>176</v>
      </c>
    </row>
    <row r="186" spans="1:6" hidden="1" x14ac:dyDescent="0.25">
      <c r="A186">
        <v>2045</v>
      </c>
      <c r="B186" t="s">
        <v>217</v>
      </c>
      <c r="C186" t="s">
        <v>239</v>
      </c>
      <c r="D186" t="s">
        <v>219</v>
      </c>
      <c r="F186" s="245" t="s">
        <v>176</v>
      </c>
    </row>
    <row r="187" spans="1:6" hidden="1" x14ac:dyDescent="0.25">
      <c r="A187">
        <v>2049</v>
      </c>
      <c r="B187" t="s">
        <v>217</v>
      </c>
      <c r="C187" t="s">
        <v>240</v>
      </c>
      <c r="D187" t="s">
        <v>219</v>
      </c>
      <c r="F187" s="245" t="s">
        <v>176</v>
      </c>
    </row>
    <row r="188" spans="1:6" hidden="1" x14ac:dyDescent="0.25">
      <c r="A188">
        <v>2051</v>
      </c>
      <c r="B188" t="s">
        <v>217</v>
      </c>
      <c r="C188" t="s">
        <v>241</v>
      </c>
      <c r="D188" t="s">
        <v>219</v>
      </c>
      <c r="F188" s="245" t="s">
        <v>172</v>
      </c>
    </row>
    <row r="189" spans="1:6" hidden="1" x14ac:dyDescent="0.25">
      <c r="A189">
        <v>2053</v>
      </c>
      <c r="B189" t="s">
        <v>217</v>
      </c>
      <c r="C189" t="s">
        <v>242</v>
      </c>
      <c r="D189" t="s">
        <v>219</v>
      </c>
      <c r="F189" s="245" t="s">
        <v>172</v>
      </c>
    </row>
    <row r="190" spans="1:6" hidden="1" x14ac:dyDescent="0.25">
      <c r="A190">
        <v>2060</v>
      </c>
      <c r="B190" t="s">
        <v>243</v>
      </c>
      <c r="C190" t="s">
        <v>244</v>
      </c>
      <c r="D190" t="s">
        <v>245</v>
      </c>
      <c r="F190" s="245" t="s">
        <v>185</v>
      </c>
    </row>
    <row r="191" spans="1:6" hidden="1" x14ac:dyDescent="0.25">
      <c r="A191">
        <v>2063</v>
      </c>
      <c r="B191" t="s">
        <v>231</v>
      </c>
      <c r="C191" t="s">
        <v>246</v>
      </c>
      <c r="D191" t="s">
        <v>245</v>
      </c>
      <c r="F191" s="245" t="s">
        <v>191</v>
      </c>
    </row>
    <row r="192" spans="1:6" hidden="1" x14ac:dyDescent="0.25">
      <c r="A192">
        <v>2064</v>
      </c>
      <c r="B192" t="s">
        <v>231</v>
      </c>
      <c r="C192" t="s">
        <v>247</v>
      </c>
      <c r="D192" t="s">
        <v>245</v>
      </c>
      <c r="F192" s="245" t="s">
        <v>191</v>
      </c>
    </row>
    <row r="193" spans="1:6" hidden="1" x14ac:dyDescent="0.25">
      <c r="A193">
        <v>2065</v>
      </c>
      <c r="B193" t="s">
        <v>231</v>
      </c>
      <c r="C193" t="s">
        <v>248</v>
      </c>
      <c r="D193" t="s">
        <v>245</v>
      </c>
      <c r="F193" s="245" t="s">
        <v>191</v>
      </c>
    </row>
    <row r="194" spans="1:6" hidden="1" x14ac:dyDescent="0.25">
      <c r="A194">
        <v>2066</v>
      </c>
      <c r="B194" t="s">
        <v>231</v>
      </c>
      <c r="C194" t="s">
        <v>249</v>
      </c>
      <c r="D194" t="s">
        <v>245</v>
      </c>
      <c r="F194" s="245" t="s">
        <v>191</v>
      </c>
    </row>
    <row r="195" spans="1:6" hidden="1" x14ac:dyDescent="0.25">
      <c r="A195">
        <v>2067</v>
      </c>
      <c r="B195" t="s">
        <v>231</v>
      </c>
      <c r="C195" t="s">
        <v>250</v>
      </c>
      <c r="D195" t="s">
        <v>245</v>
      </c>
      <c r="F195" s="245" t="s">
        <v>191</v>
      </c>
    </row>
    <row r="196" spans="1:6" hidden="1" x14ac:dyDescent="0.25">
      <c r="A196">
        <v>2071</v>
      </c>
      <c r="B196" t="s">
        <v>217</v>
      </c>
      <c r="C196" t="s">
        <v>251</v>
      </c>
      <c r="D196" t="s">
        <v>219</v>
      </c>
      <c r="F196" s="245" t="s">
        <v>172</v>
      </c>
    </row>
    <row r="197" spans="1:6" hidden="1" x14ac:dyDescent="0.25">
      <c r="A197">
        <v>2072</v>
      </c>
      <c r="B197" t="s">
        <v>217</v>
      </c>
      <c r="C197" t="s">
        <v>252</v>
      </c>
      <c r="D197" t="s">
        <v>219</v>
      </c>
      <c r="F197" s="245" t="s">
        <v>174</v>
      </c>
    </row>
    <row r="198" spans="1:6" hidden="1" x14ac:dyDescent="0.25">
      <c r="A198">
        <v>2073</v>
      </c>
      <c r="B198" t="s">
        <v>217</v>
      </c>
      <c r="C198" t="s">
        <v>253</v>
      </c>
      <c r="D198" t="s">
        <v>219</v>
      </c>
      <c r="F198" s="245" t="s">
        <v>172</v>
      </c>
    </row>
    <row r="199" spans="1:6" hidden="1" x14ac:dyDescent="0.25">
      <c r="A199">
        <v>2074</v>
      </c>
      <c r="B199" t="s">
        <v>217</v>
      </c>
      <c r="C199" t="s">
        <v>254</v>
      </c>
      <c r="D199" t="s">
        <v>219</v>
      </c>
      <c r="F199" s="245" t="s">
        <v>172</v>
      </c>
    </row>
    <row r="200" spans="1:6" hidden="1" x14ac:dyDescent="0.25">
      <c r="A200">
        <v>2080</v>
      </c>
      <c r="B200" t="s">
        <v>217</v>
      </c>
      <c r="C200" t="s">
        <v>255</v>
      </c>
      <c r="D200" t="s">
        <v>219</v>
      </c>
      <c r="F200" s="245" t="s">
        <v>172</v>
      </c>
    </row>
    <row r="201" spans="1:6" hidden="1" x14ac:dyDescent="0.25">
      <c r="A201">
        <v>2081</v>
      </c>
      <c r="B201" t="s">
        <v>217</v>
      </c>
      <c r="C201" t="s">
        <v>256</v>
      </c>
      <c r="D201" t="s">
        <v>219</v>
      </c>
      <c r="F201" s="245" t="s">
        <v>174</v>
      </c>
    </row>
    <row r="202" spans="1:6" hidden="1" x14ac:dyDescent="0.25">
      <c r="A202">
        <v>2083</v>
      </c>
      <c r="B202" t="s">
        <v>217</v>
      </c>
      <c r="C202" t="s">
        <v>257</v>
      </c>
      <c r="D202" t="s">
        <v>219</v>
      </c>
      <c r="F202" s="245" t="s">
        <v>174</v>
      </c>
    </row>
    <row r="203" spans="1:6" hidden="1" x14ac:dyDescent="0.25">
      <c r="A203">
        <v>2084</v>
      </c>
      <c r="B203" t="s">
        <v>217</v>
      </c>
      <c r="C203" t="s">
        <v>258</v>
      </c>
      <c r="D203" t="s">
        <v>219</v>
      </c>
      <c r="F203" s="245" t="s">
        <v>172</v>
      </c>
    </row>
    <row r="204" spans="1:6" hidden="1" x14ac:dyDescent="0.25">
      <c r="A204">
        <v>2085</v>
      </c>
      <c r="B204" t="s">
        <v>217</v>
      </c>
      <c r="C204" t="s">
        <v>259</v>
      </c>
      <c r="D204" t="s">
        <v>219</v>
      </c>
      <c r="F204" s="245" t="s">
        <v>172</v>
      </c>
    </row>
    <row r="205" spans="1:6" hidden="1" x14ac:dyDescent="0.25">
      <c r="A205">
        <v>2086</v>
      </c>
      <c r="B205" t="s">
        <v>217</v>
      </c>
      <c r="C205" t="s">
        <v>260</v>
      </c>
      <c r="D205" t="s">
        <v>219</v>
      </c>
      <c r="F205" s="245" t="s">
        <v>172</v>
      </c>
    </row>
    <row r="206" spans="1:6" hidden="1" x14ac:dyDescent="0.25">
      <c r="A206">
        <v>2087</v>
      </c>
      <c r="B206" t="s">
        <v>217</v>
      </c>
      <c r="C206" t="s">
        <v>256</v>
      </c>
      <c r="D206" t="s">
        <v>219</v>
      </c>
      <c r="F206" s="245" t="s">
        <v>174</v>
      </c>
    </row>
    <row r="207" spans="1:6" hidden="1" x14ac:dyDescent="0.25">
      <c r="A207">
        <v>2089</v>
      </c>
      <c r="B207" t="s">
        <v>217</v>
      </c>
      <c r="C207" t="s">
        <v>261</v>
      </c>
      <c r="D207" t="s">
        <v>219</v>
      </c>
      <c r="F207" s="245" t="s">
        <v>176</v>
      </c>
    </row>
    <row r="208" spans="1:6" hidden="1" x14ac:dyDescent="0.25">
      <c r="A208">
        <v>2090</v>
      </c>
      <c r="B208" t="s">
        <v>231</v>
      </c>
      <c r="C208" t="s">
        <v>262</v>
      </c>
      <c r="D208" t="s">
        <v>219</v>
      </c>
      <c r="F208" s="245" t="s">
        <v>193</v>
      </c>
    </row>
    <row r="209" spans="1:6" hidden="1" x14ac:dyDescent="0.25">
      <c r="A209">
        <v>2091</v>
      </c>
      <c r="B209" t="s">
        <v>231</v>
      </c>
      <c r="C209" t="s">
        <v>263</v>
      </c>
      <c r="D209" t="s">
        <v>245</v>
      </c>
      <c r="F209" s="245" t="s">
        <v>191</v>
      </c>
    </row>
    <row r="210" spans="1:6" hidden="1" x14ac:dyDescent="0.25">
      <c r="A210">
        <v>2092</v>
      </c>
      <c r="B210" t="s">
        <v>217</v>
      </c>
      <c r="C210" t="s">
        <v>264</v>
      </c>
      <c r="D210" t="s">
        <v>219</v>
      </c>
      <c r="F210" s="245" t="s">
        <v>172</v>
      </c>
    </row>
    <row r="211" spans="1:6" hidden="1" x14ac:dyDescent="0.25">
      <c r="A211">
        <v>2093</v>
      </c>
      <c r="B211" t="s">
        <v>217</v>
      </c>
      <c r="C211" t="s">
        <v>265</v>
      </c>
      <c r="D211" t="s">
        <v>219</v>
      </c>
      <c r="F211" s="245" t="s">
        <v>176</v>
      </c>
    </row>
    <row r="212" spans="1:6" hidden="1" x14ac:dyDescent="0.25">
      <c r="A212">
        <v>2094</v>
      </c>
      <c r="B212" t="s">
        <v>217</v>
      </c>
      <c r="C212" t="s">
        <v>266</v>
      </c>
      <c r="D212" t="s">
        <v>219</v>
      </c>
      <c r="F212" s="245" t="s">
        <v>172</v>
      </c>
    </row>
    <row r="213" spans="1:6" hidden="1" x14ac:dyDescent="0.25">
      <c r="A213">
        <v>2095</v>
      </c>
      <c r="B213" t="s">
        <v>217</v>
      </c>
      <c r="C213" t="s">
        <v>267</v>
      </c>
      <c r="D213" t="s">
        <v>219</v>
      </c>
      <c r="F213" s="245" t="s">
        <v>172</v>
      </c>
    </row>
    <row r="214" spans="1:6" hidden="1" x14ac:dyDescent="0.25">
      <c r="A214">
        <v>2096</v>
      </c>
      <c r="B214" t="s">
        <v>217</v>
      </c>
      <c r="C214" t="s">
        <v>268</v>
      </c>
      <c r="D214" t="s">
        <v>219</v>
      </c>
      <c r="F214" s="245" t="s">
        <v>176</v>
      </c>
    </row>
    <row r="215" spans="1:6" hidden="1" x14ac:dyDescent="0.25">
      <c r="A215">
        <v>2097</v>
      </c>
      <c r="B215" t="s">
        <v>217</v>
      </c>
      <c r="C215" t="s">
        <v>269</v>
      </c>
      <c r="D215" t="s">
        <v>219</v>
      </c>
      <c r="F215" s="245" t="s">
        <v>172</v>
      </c>
    </row>
    <row r="216" spans="1:6" hidden="1" x14ac:dyDescent="0.25">
      <c r="A216">
        <v>2098</v>
      </c>
      <c r="B216" t="s">
        <v>217</v>
      </c>
      <c r="C216" t="s">
        <v>270</v>
      </c>
      <c r="D216" t="s">
        <v>219</v>
      </c>
      <c r="F216" s="245" t="s">
        <v>174</v>
      </c>
    </row>
    <row r="217" spans="1:6" hidden="1" x14ac:dyDescent="0.25">
      <c r="A217">
        <v>2099</v>
      </c>
      <c r="B217" t="s">
        <v>217</v>
      </c>
      <c r="C217" t="s">
        <v>270</v>
      </c>
      <c r="D217" t="s">
        <v>219</v>
      </c>
      <c r="F217" s="245" t="s">
        <v>174</v>
      </c>
    </row>
    <row r="218" spans="1:6" hidden="1" x14ac:dyDescent="0.25">
      <c r="A218">
        <v>2100</v>
      </c>
      <c r="B218" t="s">
        <v>217</v>
      </c>
      <c r="C218" t="s">
        <v>271</v>
      </c>
      <c r="D218" t="s">
        <v>219</v>
      </c>
      <c r="F218" s="245" t="s">
        <v>176</v>
      </c>
    </row>
    <row r="219" spans="1:6" hidden="1" x14ac:dyDescent="0.25">
      <c r="A219">
        <v>2111</v>
      </c>
      <c r="B219" t="s">
        <v>217</v>
      </c>
      <c r="C219" t="s">
        <v>272</v>
      </c>
      <c r="D219" t="s">
        <v>219</v>
      </c>
      <c r="F219" s="245" t="s">
        <v>176</v>
      </c>
    </row>
    <row r="220" spans="1:6" hidden="1" x14ac:dyDescent="0.25">
      <c r="A220">
        <v>2112</v>
      </c>
      <c r="B220" t="s">
        <v>217</v>
      </c>
      <c r="C220" t="s">
        <v>273</v>
      </c>
      <c r="D220" t="s">
        <v>219</v>
      </c>
      <c r="F220" s="245" t="s">
        <v>174</v>
      </c>
    </row>
    <row r="221" spans="1:6" hidden="1" x14ac:dyDescent="0.25">
      <c r="A221">
        <v>2113</v>
      </c>
      <c r="B221" t="s">
        <v>217</v>
      </c>
      <c r="C221" t="s">
        <v>274</v>
      </c>
      <c r="D221" t="s">
        <v>219</v>
      </c>
      <c r="F221" s="245" t="s">
        <v>174</v>
      </c>
    </row>
    <row r="222" spans="1:6" hidden="1" x14ac:dyDescent="0.25">
      <c r="A222">
        <v>2114</v>
      </c>
      <c r="B222" t="s">
        <v>231</v>
      </c>
      <c r="C222" t="s">
        <v>275</v>
      </c>
      <c r="D222" t="s">
        <v>219</v>
      </c>
      <c r="F222" s="245" t="s">
        <v>193</v>
      </c>
    </row>
    <row r="223" spans="1:6" hidden="1" x14ac:dyDescent="0.25">
      <c r="A223">
        <v>2115</v>
      </c>
      <c r="B223" t="s">
        <v>231</v>
      </c>
      <c r="C223" t="s">
        <v>276</v>
      </c>
      <c r="D223" t="s">
        <v>219</v>
      </c>
      <c r="F223" s="245" t="s">
        <v>193</v>
      </c>
    </row>
    <row r="224" spans="1:6" hidden="1" x14ac:dyDescent="0.25">
      <c r="A224">
        <v>2116</v>
      </c>
      <c r="B224" t="s">
        <v>231</v>
      </c>
      <c r="C224" t="s">
        <v>277</v>
      </c>
      <c r="D224" t="s">
        <v>219</v>
      </c>
      <c r="F224" s="245" t="s">
        <v>193</v>
      </c>
    </row>
    <row r="225" spans="1:6" hidden="1" x14ac:dyDescent="0.25">
      <c r="A225">
        <v>2117</v>
      </c>
      <c r="B225" t="s">
        <v>217</v>
      </c>
      <c r="C225" t="s">
        <v>278</v>
      </c>
      <c r="D225" t="s">
        <v>219</v>
      </c>
      <c r="F225" s="245" t="s">
        <v>172</v>
      </c>
    </row>
    <row r="226" spans="1:6" hidden="1" x14ac:dyDescent="0.25">
      <c r="A226">
        <v>2118</v>
      </c>
      <c r="B226" t="s">
        <v>231</v>
      </c>
      <c r="C226" t="s">
        <v>279</v>
      </c>
      <c r="D226" t="s">
        <v>219</v>
      </c>
      <c r="F226" s="245" t="s">
        <v>193</v>
      </c>
    </row>
    <row r="227" spans="1:6" hidden="1" x14ac:dyDescent="0.25">
      <c r="A227">
        <v>2119</v>
      </c>
      <c r="B227" t="s">
        <v>217</v>
      </c>
      <c r="C227" t="s">
        <v>280</v>
      </c>
      <c r="D227" t="s">
        <v>219</v>
      </c>
      <c r="F227" s="245" t="s">
        <v>176</v>
      </c>
    </row>
    <row r="228" spans="1:6" hidden="1" x14ac:dyDescent="0.25">
      <c r="A228">
        <v>2120</v>
      </c>
      <c r="B228" t="s">
        <v>217</v>
      </c>
      <c r="C228" t="s">
        <v>281</v>
      </c>
      <c r="D228" t="s">
        <v>219</v>
      </c>
      <c r="F228" s="245" t="s">
        <v>172</v>
      </c>
    </row>
    <row r="229" spans="1:6" hidden="1" x14ac:dyDescent="0.25">
      <c r="A229">
        <v>2131</v>
      </c>
      <c r="B229" t="s">
        <v>217</v>
      </c>
      <c r="C229" t="s">
        <v>282</v>
      </c>
      <c r="D229" t="s">
        <v>219</v>
      </c>
      <c r="F229" s="245" t="s">
        <v>172</v>
      </c>
    </row>
    <row r="230" spans="1:6" hidden="1" x14ac:dyDescent="0.25">
      <c r="A230">
        <v>2132</v>
      </c>
      <c r="B230" t="s">
        <v>217</v>
      </c>
      <c r="C230" t="s">
        <v>282</v>
      </c>
      <c r="D230" t="s">
        <v>219</v>
      </c>
      <c r="F230" s="245" t="s">
        <v>172</v>
      </c>
    </row>
    <row r="231" spans="1:6" hidden="1" x14ac:dyDescent="0.25">
      <c r="A231">
        <v>2133</v>
      </c>
      <c r="B231" t="s">
        <v>217</v>
      </c>
      <c r="C231" t="s">
        <v>283</v>
      </c>
      <c r="D231" t="s">
        <v>219</v>
      </c>
      <c r="F231" s="245" t="s">
        <v>176</v>
      </c>
    </row>
    <row r="232" spans="1:6" hidden="1" x14ac:dyDescent="0.25">
      <c r="A232">
        <v>2134</v>
      </c>
      <c r="B232" t="s">
        <v>217</v>
      </c>
      <c r="C232" t="s">
        <v>284</v>
      </c>
      <c r="D232" t="s">
        <v>219</v>
      </c>
      <c r="F232" s="245" t="s">
        <v>176</v>
      </c>
    </row>
    <row r="233" spans="1:6" hidden="1" x14ac:dyDescent="0.25">
      <c r="A233">
        <v>2135</v>
      </c>
      <c r="B233" t="s">
        <v>231</v>
      </c>
      <c r="C233" t="s">
        <v>285</v>
      </c>
      <c r="D233" t="s">
        <v>219</v>
      </c>
      <c r="F233" s="245" t="s">
        <v>193</v>
      </c>
    </row>
    <row r="234" spans="1:6" hidden="1" x14ac:dyDescent="0.25">
      <c r="A234">
        <v>2141</v>
      </c>
      <c r="B234" t="s">
        <v>217</v>
      </c>
      <c r="C234" t="s">
        <v>286</v>
      </c>
      <c r="D234" t="s">
        <v>219</v>
      </c>
      <c r="F234" s="245" t="s">
        <v>174</v>
      </c>
    </row>
    <row r="235" spans="1:6" hidden="1" x14ac:dyDescent="0.25">
      <c r="A235">
        <v>2142</v>
      </c>
      <c r="B235" t="s">
        <v>217</v>
      </c>
      <c r="C235" t="s">
        <v>287</v>
      </c>
      <c r="D235" t="s">
        <v>219</v>
      </c>
      <c r="F235" s="245" t="s">
        <v>174</v>
      </c>
    </row>
    <row r="236" spans="1:6" hidden="1" x14ac:dyDescent="0.25">
      <c r="A236">
        <v>2143</v>
      </c>
      <c r="B236" t="s">
        <v>217</v>
      </c>
      <c r="C236" t="s">
        <v>288</v>
      </c>
      <c r="D236" t="s">
        <v>219</v>
      </c>
      <c r="F236" s="245" t="s">
        <v>172</v>
      </c>
    </row>
    <row r="237" spans="1:6" hidden="1" x14ac:dyDescent="0.25">
      <c r="A237">
        <v>2144</v>
      </c>
      <c r="B237" t="s">
        <v>217</v>
      </c>
      <c r="C237" t="s">
        <v>289</v>
      </c>
      <c r="D237" t="s">
        <v>219</v>
      </c>
      <c r="F237" s="245" t="s">
        <v>172</v>
      </c>
    </row>
    <row r="238" spans="1:6" hidden="1" x14ac:dyDescent="0.25">
      <c r="A238">
        <v>2145</v>
      </c>
      <c r="B238" t="s">
        <v>217</v>
      </c>
      <c r="C238" t="s">
        <v>289</v>
      </c>
      <c r="D238" t="s">
        <v>219</v>
      </c>
      <c r="F238" s="245" t="s">
        <v>172</v>
      </c>
    </row>
    <row r="239" spans="1:6" hidden="1" x14ac:dyDescent="0.25">
      <c r="A239">
        <v>2146</v>
      </c>
      <c r="B239" t="s">
        <v>217</v>
      </c>
      <c r="C239" t="s">
        <v>290</v>
      </c>
      <c r="D239" t="s">
        <v>219</v>
      </c>
      <c r="F239" s="245" t="s">
        <v>172</v>
      </c>
    </row>
    <row r="240" spans="1:6" hidden="1" x14ac:dyDescent="0.25">
      <c r="A240">
        <v>2151</v>
      </c>
      <c r="B240" t="s">
        <v>217</v>
      </c>
      <c r="C240" t="s">
        <v>291</v>
      </c>
      <c r="D240" t="s">
        <v>219</v>
      </c>
      <c r="F240" s="245" t="s">
        <v>176</v>
      </c>
    </row>
    <row r="241" spans="1:6" hidden="1" x14ac:dyDescent="0.25">
      <c r="A241">
        <v>2161</v>
      </c>
      <c r="B241" t="s">
        <v>217</v>
      </c>
      <c r="C241" t="s">
        <v>292</v>
      </c>
      <c r="D241" t="s">
        <v>219</v>
      </c>
      <c r="F241" s="245" t="s">
        <v>172</v>
      </c>
    </row>
    <row r="242" spans="1:6" hidden="1" x14ac:dyDescent="0.25">
      <c r="A242">
        <v>2162</v>
      </c>
      <c r="B242" t="s">
        <v>217</v>
      </c>
      <c r="C242" t="s">
        <v>293</v>
      </c>
      <c r="D242" t="s">
        <v>219</v>
      </c>
      <c r="F242" s="245" t="s">
        <v>172</v>
      </c>
    </row>
    <row r="243" spans="1:6" hidden="1" x14ac:dyDescent="0.25">
      <c r="A243">
        <v>2163</v>
      </c>
      <c r="B243" t="s">
        <v>217</v>
      </c>
      <c r="C243" t="s">
        <v>294</v>
      </c>
      <c r="D243" t="s">
        <v>219</v>
      </c>
      <c r="F243" s="245" t="s">
        <v>172</v>
      </c>
    </row>
    <row r="244" spans="1:6" hidden="1" x14ac:dyDescent="0.25">
      <c r="A244">
        <v>2164</v>
      </c>
      <c r="B244" t="s">
        <v>231</v>
      </c>
      <c r="C244" t="s">
        <v>295</v>
      </c>
      <c r="D244" t="s">
        <v>219</v>
      </c>
      <c r="F244" s="245" t="s">
        <v>193</v>
      </c>
    </row>
    <row r="245" spans="1:6" hidden="1" x14ac:dyDescent="0.25">
      <c r="A245">
        <v>2165</v>
      </c>
      <c r="B245" t="s">
        <v>231</v>
      </c>
      <c r="C245" t="s">
        <v>296</v>
      </c>
      <c r="D245" t="s">
        <v>219</v>
      </c>
      <c r="F245" s="245" t="s">
        <v>193</v>
      </c>
    </row>
    <row r="246" spans="1:6" hidden="1" x14ac:dyDescent="0.25">
      <c r="A246">
        <v>2166</v>
      </c>
      <c r="B246" t="s">
        <v>231</v>
      </c>
      <c r="C246" t="s">
        <v>297</v>
      </c>
      <c r="D246" t="s">
        <v>219</v>
      </c>
      <c r="F246" s="245" t="s">
        <v>193</v>
      </c>
    </row>
    <row r="247" spans="1:6" hidden="1" x14ac:dyDescent="0.25">
      <c r="A247">
        <v>2167</v>
      </c>
      <c r="B247" t="s">
        <v>231</v>
      </c>
      <c r="C247" t="s">
        <v>298</v>
      </c>
      <c r="D247" t="s">
        <v>219</v>
      </c>
      <c r="F247" s="245" t="s">
        <v>193</v>
      </c>
    </row>
    <row r="248" spans="1:6" hidden="1" x14ac:dyDescent="0.25">
      <c r="A248">
        <v>2170</v>
      </c>
      <c r="B248" t="s">
        <v>243</v>
      </c>
      <c r="C248" t="s">
        <v>299</v>
      </c>
      <c r="D248" t="s">
        <v>219</v>
      </c>
      <c r="F248" s="245" t="s">
        <v>187</v>
      </c>
    </row>
    <row r="249" spans="1:6" hidden="1" x14ac:dyDescent="0.25">
      <c r="A249">
        <v>2173</v>
      </c>
      <c r="B249" t="s">
        <v>231</v>
      </c>
      <c r="C249" t="s">
        <v>300</v>
      </c>
      <c r="D249" t="s">
        <v>219</v>
      </c>
      <c r="F249" s="245" t="s">
        <v>193</v>
      </c>
    </row>
    <row r="250" spans="1:6" hidden="1" x14ac:dyDescent="0.25">
      <c r="A250">
        <v>2174</v>
      </c>
      <c r="B250" t="s">
        <v>231</v>
      </c>
      <c r="C250" t="s">
        <v>301</v>
      </c>
      <c r="D250" t="s">
        <v>219</v>
      </c>
      <c r="F250" s="245" t="s">
        <v>193</v>
      </c>
    </row>
    <row r="251" spans="1:6" hidden="1" x14ac:dyDescent="0.25">
      <c r="A251">
        <v>2175</v>
      </c>
      <c r="B251" t="s">
        <v>231</v>
      </c>
      <c r="C251" t="s">
        <v>302</v>
      </c>
      <c r="D251" t="s">
        <v>303</v>
      </c>
      <c r="F251" s="245" t="s">
        <v>193</v>
      </c>
    </row>
    <row r="252" spans="1:6" hidden="1" x14ac:dyDescent="0.25">
      <c r="A252">
        <v>2176</v>
      </c>
      <c r="B252" t="s">
        <v>231</v>
      </c>
      <c r="C252" t="s">
        <v>304</v>
      </c>
      <c r="D252" t="s">
        <v>303</v>
      </c>
      <c r="F252" s="245" t="s">
        <v>193</v>
      </c>
    </row>
    <row r="253" spans="1:6" hidden="1" x14ac:dyDescent="0.25">
      <c r="A253">
        <v>2177</v>
      </c>
      <c r="B253" t="s">
        <v>231</v>
      </c>
      <c r="C253" t="s">
        <v>305</v>
      </c>
      <c r="D253" t="s">
        <v>303</v>
      </c>
      <c r="F253" s="245" t="s">
        <v>193</v>
      </c>
    </row>
    <row r="254" spans="1:6" hidden="1" x14ac:dyDescent="0.25">
      <c r="A254">
        <v>2181</v>
      </c>
      <c r="B254" t="s">
        <v>231</v>
      </c>
      <c r="C254" t="s">
        <v>306</v>
      </c>
      <c r="D254" t="s">
        <v>219</v>
      </c>
      <c r="F254" s="245" t="s">
        <v>193</v>
      </c>
    </row>
    <row r="255" spans="1:6" hidden="1" x14ac:dyDescent="0.25">
      <c r="A255">
        <v>2182</v>
      </c>
      <c r="B255" t="s">
        <v>231</v>
      </c>
      <c r="C255" t="s">
        <v>307</v>
      </c>
      <c r="D255" t="s">
        <v>219</v>
      </c>
      <c r="F255" s="245" t="s">
        <v>193</v>
      </c>
    </row>
    <row r="256" spans="1:6" hidden="1" x14ac:dyDescent="0.25">
      <c r="A256">
        <v>2183</v>
      </c>
      <c r="B256" t="s">
        <v>231</v>
      </c>
      <c r="C256" t="s">
        <v>308</v>
      </c>
      <c r="D256" t="s">
        <v>219</v>
      </c>
      <c r="F256" s="245" t="s">
        <v>193</v>
      </c>
    </row>
    <row r="257" spans="1:6" hidden="1" x14ac:dyDescent="0.25">
      <c r="A257">
        <v>2184</v>
      </c>
      <c r="B257" t="s">
        <v>231</v>
      </c>
      <c r="C257" t="s">
        <v>309</v>
      </c>
      <c r="D257" t="s">
        <v>219</v>
      </c>
      <c r="F257" s="245" t="s">
        <v>193</v>
      </c>
    </row>
    <row r="258" spans="1:6" hidden="1" x14ac:dyDescent="0.25">
      <c r="A258">
        <v>2185</v>
      </c>
      <c r="B258" t="s">
        <v>231</v>
      </c>
      <c r="C258" t="s">
        <v>310</v>
      </c>
      <c r="D258" t="s">
        <v>219</v>
      </c>
      <c r="F258" s="245" t="s">
        <v>193</v>
      </c>
    </row>
    <row r="259" spans="1:6" hidden="1" x14ac:dyDescent="0.25">
      <c r="A259">
        <v>2191</v>
      </c>
      <c r="B259" t="s">
        <v>231</v>
      </c>
      <c r="C259" t="s">
        <v>311</v>
      </c>
      <c r="D259" t="s">
        <v>219</v>
      </c>
      <c r="F259" s="245" t="s">
        <v>193</v>
      </c>
    </row>
    <row r="260" spans="1:6" hidden="1" x14ac:dyDescent="0.25">
      <c r="A260">
        <v>2192</v>
      </c>
      <c r="B260" t="s">
        <v>231</v>
      </c>
      <c r="C260" t="s">
        <v>312</v>
      </c>
      <c r="D260" t="s">
        <v>219</v>
      </c>
      <c r="F260" s="245" t="s">
        <v>193</v>
      </c>
    </row>
    <row r="261" spans="1:6" hidden="1" x14ac:dyDescent="0.25">
      <c r="A261">
        <v>2193</v>
      </c>
      <c r="B261" t="s">
        <v>231</v>
      </c>
      <c r="C261" t="s">
        <v>313</v>
      </c>
      <c r="D261" t="s">
        <v>219</v>
      </c>
      <c r="F261" s="245" t="s">
        <v>193</v>
      </c>
    </row>
    <row r="262" spans="1:6" hidden="1" x14ac:dyDescent="0.25">
      <c r="A262">
        <v>2194</v>
      </c>
      <c r="B262" t="s">
        <v>243</v>
      </c>
      <c r="C262" t="s">
        <v>314</v>
      </c>
      <c r="D262" t="s">
        <v>219</v>
      </c>
      <c r="F262" s="245" t="s">
        <v>187</v>
      </c>
    </row>
    <row r="263" spans="1:6" hidden="1" x14ac:dyDescent="0.25">
      <c r="A263">
        <v>2200</v>
      </c>
      <c r="B263" t="s">
        <v>243</v>
      </c>
      <c r="C263" t="s">
        <v>315</v>
      </c>
      <c r="D263" t="s">
        <v>219</v>
      </c>
      <c r="F263" s="245" t="s">
        <v>187</v>
      </c>
    </row>
    <row r="264" spans="1:6" hidden="1" x14ac:dyDescent="0.25">
      <c r="A264">
        <v>2209</v>
      </c>
      <c r="B264" t="s">
        <v>231</v>
      </c>
      <c r="C264" t="s">
        <v>316</v>
      </c>
      <c r="D264" t="s">
        <v>219</v>
      </c>
      <c r="F264" s="245" t="s">
        <v>193</v>
      </c>
    </row>
    <row r="265" spans="1:6" hidden="1" x14ac:dyDescent="0.25">
      <c r="A265">
        <v>2211</v>
      </c>
      <c r="B265" t="s">
        <v>231</v>
      </c>
      <c r="C265" t="s">
        <v>317</v>
      </c>
      <c r="D265" t="s">
        <v>219</v>
      </c>
      <c r="F265" s="245" t="s">
        <v>193</v>
      </c>
    </row>
    <row r="266" spans="1:6" hidden="1" x14ac:dyDescent="0.25">
      <c r="A266">
        <v>2212</v>
      </c>
      <c r="B266" t="s">
        <v>231</v>
      </c>
      <c r="C266" t="s">
        <v>318</v>
      </c>
      <c r="D266" t="s">
        <v>219</v>
      </c>
      <c r="F266" s="245" t="s">
        <v>193</v>
      </c>
    </row>
    <row r="267" spans="1:6" hidden="1" x14ac:dyDescent="0.25">
      <c r="A267">
        <v>2213</v>
      </c>
      <c r="B267" t="s">
        <v>231</v>
      </c>
      <c r="C267" t="s">
        <v>319</v>
      </c>
      <c r="D267" t="s">
        <v>219</v>
      </c>
      <c r="F267" s="245" t="s">
        <v>193</v>
      </c>
    </row>
    <row r="268" spans="1:6" hidden="1" x14ac:dyDescent="0.25">
      <c r="A268">
        <v>2214</v>
      </c>
      <c r="B268" t="s">
        <v>231</v>
      </c>
      <c r="C268" t="s">
        <v>320</v>
      </c>
      <c r="D268" t="s">
        <v>219</v>
      </c>
      <c r="F268" s="245" t="s">
        <v>193</v>
      </c>
    </row>
    <row r="269" spans="1:6" hidden="1" x14ac:dyDescent="0.25">
      <c r="A269">
        <v>2215</v>
      </c>
      <c r="B269" t="s">
        <v>231</v>
      </c>
      <c r="C269" t="s">
        <v>321</v>
      </c>
      <c r="D269" t="s">
        <v>219</v>
      </c>
      <c r="F269" s="245" t="s">
        <v>193</v>
      </c>
    </row>
    <row r="270" spans="1:6" hidden="1" x14ac:dyDescent="0.25">
      <c r="A270">
        <v>2216</v>
      </c>
      <c r="B270" t="s">
        <v>231</v>
      </c>
      <c r="C270" t="s">
        <v>322</v>
      </c>
      <c r="D270" t="s">
        <v>219</v>
      </c>
      <c r="F270" s="245" t="s">
        <v>193</v>
      </c>
    </row>
    <row r="271" spans="1:6" hidden="1" x14ac:dyDescent="0.25">
      <c r="A271">
        <v>2217</v>
      </c>
      <c r="B271" t="s">
        <v>231</v>
      </c>
      <c r="C271" t="s">
        <v>323</v>
      </c>
      <c r="D271" t="s">
        <v>219</v>
      </c>
      <c r="F271" s="245" t="s">
        <v>193</v>
      </c>
    </row>
    <row r="272" spans="1:6" hidden="1" x14ac:dyDescent="0.25">
      <c r="A272">
        <v>2220</v>
      </c>
      <c r="B272" t="s">
        <v>217</v>
      </c>
      <c r="C272" t="s">
        <v>324</v>
      </c>
      <c r="D272" t="s">
        <v>219</v>
      </c>
      <c r="F272" s="245" t="s">
        <v>172</v>
      </c>
    </row>
    <row r="273" spans="1:6" hidden="1" x14ac:dyDescent="0.25">
      <c r="A273">
        <v>2225</v>
      </c>
      <c r="B273" t="s">
        <v>217</v>
      </c>
      <c r="C273" t="s">
        <v>325</v>
      </c>
      <c r="D273" t="s">
        <v>219</v>
      </c>
      <c r="F273" s="245" t="s">
        <v>174</v>
      </c>
    </row>
    <row r="274" spans="1:6" hidden="1" x14ac:dyDescent="0.25">
      <c r="A274">
        <v>2230</v>
      </c>
      <c r="B274" t="s">
        <v>217</v>
      </c>
      <c r="C274" t="s">
        <v>326</v>
      </c>
      <c r="D274" t="s">
        <v>219</v>
      </c>
      <c r="F274" s="245" t="s">
        <v>172</v>
      </c>
    </row>
    <row r="275" spans="1:6" hidden="1" x14ac:dyDescent="0.25">
      <c r="A275">
        <v>2233</v>
      </c>
      <c r="B275" t="s">
        <v>217</v>
      </c>
      <c r="C275" t="s">
        <v>327</v>
      </c>
      <c r="D275" t="s">
        <v>219</v>
      </c>
      <c r="F275" s="245" t="s">
        <v>176</v>
      </c>
    </row>
    <row r="276" spans="1:6" hidden="1" x14ac:dyDescent="0.25">
      <c r="A276">
        <v>2234</v>
      </c>
      <c r="B276" t="s">
        <v>217</v>
      </c>
      <c r="C276" t="s">
        <v>328</v>
      </c>
      <c r="D276" t="s">
        <v>219</v>
      </c>
      <c r="F276" s="245" t="s">
        <v>172</v>
      </c>
    </row>
    <row r="277" spans="1:6" hidden="1" x14ac:dyDescent="0.25">
      <c r="A277">
        <v>2235</v>
      </c>
      <c r="B277" t="s">
        <v>231</v>
      </c>
      <c r="C277" t="s">
        <v>329</v>
      </c>
      <c r="D277" t="s">
        <v>219</v>
      </c>
      <c r="F277" s="245" t="s">
        <v>193</v>
      </c>
    </row>
    <row r="278" spans="1:6" hidden="1" x14ac:dyDescent="0.25">
      <c r="A278">
        <v>2241</v>
      </c>
      <c r="B278" t="s">
        <v>243</v>
      </c>
      <c r="C278" t="s">
        <v>330</v>
      </c>
      <c r="D278" t="s">
        <v>219</v>
      </c>
      <c r="F278" s="245" t="s">
        <v>187</v>
      </c>
    </row>
    <row r="279" spans="1:6" hidden="1" x14ac:dyDescent="0.25">
      <c r="A279">
        <v>2242</v>
      </c>
      <c r="B279" t="s">
        <v>243</v>
      </c>
      <c r="C279" t="s">
        <v>330</v>
      </c>
      <c r="D279" t="s">
        <v>219</v>
      </c>
      <c r="F279" s="245" t="s">
        <v>187</v>
      </c>
    </row>
    <row r="280" spans="1:6" hidden="1" x14ac:dyDescent="0.25">
      <c r="A280">
        <v>2243</v>
      </c>
      <c r="B280" t="s">
        <v>231</v>
      </c>
      <c r="C280" t="s">
        <v>331</v>
      </c>
      <c r="D280" t="s">
        <v>219</v>
      </c>
      <c r="F280" s="245" t="s">
        <v>193</v>
      </c>
    </row>
    <row r="281" spans="1:6" hidden="1" x14ac:dyDescent="0.25">
      <c r="A281">
        <v>2244</v>
      </c>
      <c r="B281" t="s">
        <v>231</v>
      </c>
      <c r="C281" t="s">
        <v>332</v>
      </c>
      <c r="D281" t="s">
        <v>219</v>
      </c>
      <c r="F281" s="245" t="s">
        <v>193</v>
      </c>
    </row>
    <row r="282" spans="1:6" hidden="1" x14ac:dyDescent="0.25">
      <c r="A282">
        <v>2251</v>
      </c>
      <c r="B282" t="s">
        <v>231</v>
      </c>
      <c r="C282" t="s">
        <v>333</v>
      </c>
      <c r="D282" t="s">
        <v>219</v>
      </c>
      <c r="F282" s="245" t="s">
        <v>193</v>
      </c>
    </row>
    <row r="283" spans="1:6" hidden="1" x14ac:dyDescent="0.25">
      <c r="A283">
        <v>2252</v>
      </c>
      <c r="B283" t="s">
        <v>231</v>
      </c>
      <c r="C283" t="s">
        <v>334</v>
      </c>
      <c r="D283" t="s">
        <v>219</v>
      </c>
      <c r="F283" s="245" t="s">
        <v>193</v>
      </c>
    </row>
    <row r="284" spans="1:6" hidden="1" x14ac:dyDescent="0.25">
      <c r="A284">
        <v>2253</v>
      </c>
      <c r="B284" t="s">
        <v>231</v>
      </c>
      <c r="C284" t="s">
        <v>335</v>
      </c>
      <c r="D284" t="s">
        <v>219</v>
      </c>
      <c r="F284" s="245" t="s">
        <v>193</v>
      </c>
    </row>
    <row r="285" spans="1:6" hidden="1" x14ac:dyDescent="0.25">
      <c r="A285">
        <v>2254</v>
      </c>
      <c r="B285" t="s">
        <v>231</v>
      </c>
      <c r="C285" t="s">
        <v>336</v>
      </c>
      <c r="D285" t="s">
        <v>219</v>
      </c>
      <c r="F285" s="245" t="s">
        <v>193</v>
      </c>
    </row>
    <row r="286" spans="1:6" hidden="1" x14ac:dyDescent="0.25">
      <c r="A286">
        <v>2255</v>
      </c>
      <c r="B286" t="s">
        <v>231</v>
      </c>
      <c r="C286" t="s">
        <v>337</v>
      </c>
      <c r="D286" t="s">
        <v>219</v>
      </c>
      <c r="F286" s="245" t="s">
        <v>193</v>
      </c>
    </row>
    <row r="287" spans="1:6" hidden="1" x14ac:dyDescent="0.25">
      <c r="A287">
        <v>2300</v>
      </c>
      <c r="B287" t="s">
        <v>243</v>
      </c>
      <c r="C287" t="s">
        <v>338</v>
      </c>
      <c r="D287" t="s">
        <v>219</v>
      </c>
      <c r="F287" s="245" t="s">
        <v>187</v>
      </c>
    </row>
    <row r="288" spans="1:6" hidden="1" x14ac:dyDescent="0.25">
      <c r="A288">
        <v>2309</v>
      </c>
      <c r="B288" t="s">
        <v>231</v>
      </c>
      <c r="C288" t="s">
        <v>339</v>
      </c>
      <c r="D288" t="s">
        <v>219</v>
      </c>
      <c r="F288" s="245" t="s">
        <v>193</v>
      </c>
    </row>
    <row r="289" spans="1:6" hidden="1" x14ac:dyDescent="0.25">
      <c r="A289">
        <v>2310</v>
      </c>
      <c r="B289" t="s">
        <v>217</v>
      </c>
      <c r="C289" t="s">
        <v>340</v>
      </c>
      <c r="D289" t="s">
        <v>219</v>
      </c>
      <c r="F289" s="245" t="s">
        <v>174</v>
      </c>
    </row>
    <row r="290" spans="1:6" hidden="1" x14ac:dyDescent="0.25">
      <c r="A290">
        <v>2314</v>
      </c>
      <c r="B290" t="s">
        <v>217</v>
      </c>
      <c r="C290" t="s">
        <v>341</v>
      </c>
      <c r="D290" t="s">
        <v>219</v>
      </c>
      <c r="F290" s="245" t="s">
        <v>172</v>
      </c>
    </row>
    <row r="291" spans="1:6" hidden="1" x14ac:dyDescent="0.25">
      <c r="A291">
        <v>2315</v>
      </c>
      <c r="B291" t="s">
        <v>217</v>
      </c>
      <c r="C291" t="s">
        <v>342</v>
      </c>
      <c r="D291" t="s">
        <v>219</v>
      </c>
      <c r="F291" s="245" t="s">
        <v>172</v>
      </c>
    </row>
    <row r="292" spans="1:6" hidden="1" x14ac:dyDescent="0.25">
      <c r="A292">
        <v>2316</v>
      </c>
      <c r="B292" t="s">
        <v>217</v>
      </c>
      <c r="C292" t="s">
        <v>343</v>
      </c>
      <c r="D292" t="s">
        <v>219</v>
      </c>
      <c r="F292" s="245" t="s">
        <v>172</v>
      </c>
    </row>
    <row r="293" spans="1:6" hidden="1" x14ac:dyDescent="0.25">
      <c r="A293">
        <v>2317</v>
      </c>
      <c r="B293" t="s">
        <v>231</v>
      </c>
      <c r="C293" t="s">
        <v>344</v>
      </c>
      <c r="D293" t="s">
        <v>219</v>
      </c>
      <c r="F293" s="245" t="s">
        <v>193</v>
      </c>
    </row>
    <row r="294" spans="1:6" hidden="1" x14ac:dyDescent="0.25">
      <c r="A294">
        <v>2318</v>
      </c>
      <c r="B294" t="s">
        <v>231</v>
      </c>
      <c r="C294" t="s">
        <v>345</v>
      </c>
      <c r="D294" t="s">
        <v>219</v>
      </c>
      <c r="F294" s="245" t="s">
        <v>193</v>
      </c>
    </row>
    <row r="295" spans="1:6" hidden="1" x14ac:dyDescent="0.25">
      <c r="A295">
        <v>2319</v>
      </c>
      <c r="B295" t="s">
        <v>231</v>
      </c>
      <c r="C295" t="s">
        <v>346</v>
      </c>
      <c r="D295" t="s">
        <v>219</v>
      </c>
      <c r="F295" s="245" t="s">
        <v>193</v>
      </c>
    </row>
    <row r="296" spans="1:6" hidden="1" x14ac:dyDescent="0.25">
      <c r="A296">
        <v>2321</v>
      </c>
      <c r="B296" t="s">
        <v>231</v>
      </c>
      <c r="C296" t="s">
        <v>347</v>
      </c>
      <c r="D296" t="s">
        <v>219</v>
      </c>
      <c r="F296" s="245" t="s">
        <v>193</v>
      </c>
    </row>
    <row r="297" spans="1:6" hidden="1" x14ac:dyDescent="0.25">
      <c r="A297">
        <v>2322</v>
      </c>
      <c r="B297" t="s">
        <v>231</v>
      </c>
      <c r="C297" t="s">
        <v>348</v>
      </c>
      <c r="D297" t="s">
        <v>219</v>
      </c>
      <c r="F297" s="245" t="s">
        <v>193</v>
      </c>
    </row>
    <row r="298" spans="1:6" hidden="1" x14ac:dyDescent="0.25">
      <c r="A298">
        <v>2330</v>
      </c>
      <c r="B298" t="s">
        <v>217</v>
      </c>
      <c r="C298" t="s">
        <v>349</v>
      </c>
      <c r="D298" t="s">
        <v>219</v>
      </c>
      <c r="F298" s="245" t="s">
        <v>176</v>
      </c>
    </row>
    <row r="299" spans="1:6" hidden="1" x14ac:dyDescent="0.25">
      <c r="A299">
        <v>2335</v>
      </c>
      <c r="B299" t="s">
        <v>217</v>
      </c>
      <c r="C299" t="s">
        <v>350</v>
      </c>
      <c r="D299" t="s">
        <v>219</v>
      </c>
      <c r="F299" s="245" t="s">
        <v>172</v>
      </c>
    </row>
    <row r="300" spans="1:6" hidden="1" x14ac:dyDescent="0.25">
      <c r="A300">
        <v>2336</v>
      </c>
      <c r="B300" t="s">
        <v>217</v>
      </c>
      <c r="C300" t="s">
        <v>351</v>
      </c>
      <c r="D300" t="s">
        <v>219</v>
      </c>
      <c r="F300" s="245" t="s">
        <v>172</v>
      </c>
    </row>
    <row r="301" spans="1:6" hidden="1" x14ac:dyDescent="0.25">
      <c r="A301">
        <v>2337</v>
      </c>
      <c r="B301" t="s">
        <v>217</v>
      </c>
      <c r="C301" t="s">
        <v>352</v>
      </c>
      <c r="D301" t="s">
        <v>219</v>
      </c>
      <c r="F301" s="245" t="s">
        <v>172</v>
      </c>
    </row>
    <row r="302" spans="1:6" hidden="1" x14ac:dyDescent="0.25">
      <c r="A302">
        <v>2338</v>
      </c>
      <c r="B302" t="s">
        <v>231</v>
      </c>
      <c r="C302" t="s">
        <v>353</v>
      </c>
      <c r="D302" t="s">
        <v>219</v>
      </c>
      <c r="F302" s="245" t="s">
        <v>193</v>
      </c>
    </row>
    <row r="303" spans="1:6" hidden="1" x14ac:dyDescent="0.25">
      <c r="A303">
        <v>2339</v>
      </c>
      <c r="B303" t="s">
        <v>217</v>
      </c>
      <c r="C303" t="s">
        <v>354</v>
      </c>
      <c r="D303" t="s">
        <v>219</v>
      </c>
      <c r="F303" s="245" t="s">
        <v>174</v>
      </c>
    </row>
    <row r="304" spans="1:6" hidden="1" x14ac:dyDescent="0.25">
      <c r="A304">
        <v>2340</v>
      </c>
      <c r="B304" t="s">
        <v>231</v>
      </c>
      <c r="C304" t="s">
        <v>355</v>
      </c>
      <c r="D304" t="s">
        <v>219</v>
      </c>
      <c r="F304" s="245" t="s">
        <v>193</v>
      </c>
    </row>
    <row r="305" spans="1:6" hidden="1" x14ac:dyDescent="0.25">
      <c r="A305">
        <v>2344</v>
      </c>
      <c r="B305" t="s">
        <v>231</v>
      </c>
      <c r="C305" t="s">
        <v>356</v>
      </c>
      <c r="D305" t="s">
        <v>219</v>
      </c>
      <c r="F305" s="245" t="s">
        <v>193</v>
      </c>
    </row>
    <row r="306" spans="1:6" hidden="1" x14ac:dyDescent="0.25">
      <c r="A306">
        <v>2345</v>
      </c>
      <c r="B306" t="s">
        <v>231</v>
      </c>
      <c r="C306" t="s">
        <v>357</v>
      </c>
      <c r="D306" t="s">
        <v>219</v>
      </c>
      <c r="F306" s="245" t="s">
        <v>193</v>
      </c>
    </row>
    <row r="307" spans="1:6" hidden="1" x14ac:dyDescent="0.25">
      <c r="A307">
        <v>2347</v>
      </c>
      <c r="B307" t="s">
        <v>231</v>
      </c>
      <c r="C307" t="s">
        <v>358</v>
      </c>
      <c r="D307" t="s">
        <v>219</v>
      </c>
      <c r="F307" s="245" t="s">
        <v>193</v>
      </c>
    </row>
    <row r="308" spans="1:6" hidden="1" x14ac:dyDescent="0.25">
      <c r="A308">
        <v>2351</v>
      </c>
      <c r="B308" t="s">
        <v>217</v>
      </c>
      <c r="C308" t="s">
        <v>359</v>
      </c>
      <c r="D308" t="s">
        <v>219</v>
      </c>
      <c r="F308" s="245" t="s">
        <v>172</v>
      </c>
    </row>
    <row r="309" spans="1:6" hidden="1" x14ac:dyDescent="0.25">
      <c r="A309">
        <v>2360</v>
      </c>
      <c r="B309" t="s">
        <v>217</v>
      </c>
      <c r="C309" t="s">
        <v>360</v>
      </c>
      <c r="D309" t="s">
        <v>219</v>
      </c>
      <c r="F309" s="245" t="s">
        <v>172</v>
      </c>
    </row>
    <row r="310" spans="1:6" hidden="1" x14ac:dyDescent="0.25">
      <c r="A310">
        <v>2363</v>
      </c>
      <c r="B310" t="s">
        <v>217</v>
      </c>
      <c r="C310" t="s">
        <v>361</v>
      </c>
      <c r="D310" t="s">
        <v>219</v>
      </c>
      <c r="F310" s="245" t="s">
        <v>172</v>
      </c>
    </row>
    <row r="311" spans="1:6" hidden="1" x14ac:dyDescent="0.25">
      <c r="A311">
        <v>2364</v>
      </c>
      <c r="B311" t="s">
        <v>217</v>
      </c>
      <c r="C311" t="s">
        <v>362</v>
      </c>
      <c r="D311" t="s">
        <v>219</v>
      </c>
      <c r="F311" s="245" t="s">
        <v>174</v>
      </c>
    </row>
    <row r="312" spans="1:6" hidden="1" x14ac:dyDescent="0.25">
      <c r="A312">
        <v>2365</v>
      </c>
      <c r="B312" t="s">
        <v>231</v>
      </c>
      <c r="C312" t="s">
        <v>363</v>
      </c>
      <c r="D312" t="s">
        <v>219</v>
      </c>
      <c r="F312" s="245" t="s">
        <v>193</v>
      </c>
    </row>
    <row r="313" spans="1:6" hidden="1" x14ac:dyDescent="0.25">
      <c r="A313">
        <v>2366</v>
      </c>
      <c r="B313" t="s">
        <v>231</v>
      </c>
      <c r="C313" t="s">
        <v>364</v>
      </c>
      <c r="D313" t="s">
        <v>219</v>
      </c>
      <c r="F313" s="245" t="s">
        <v>193</v>
      </c>
    </row>
    <row r="314" spans="1:6" hidden="1" x14ac:dyDescent="0.25">
      <c r="A314">
        <v>2367</v>
      </c>
      <c r="B314" t="s">
        <v>243</v>
      </c>
      <c r="C314" t="s">
        <v>365</v>
      </c>
      <c r="D314" t="s">
        <v>219</v>
      </c>
      <c r="F314" s="245" t="s">
        <v>187</v>
      </c>
    </row>
    <row r="315" spans="1:6" hidden="1" x14ac:dyDescent="0.25">
      <c r="A315">
        <v>2370</v>
      </c>
      <c r="B315" t="s">
        <v>243</v>
      </c>
      <c r="C315" t="s">
        <v>366</v>
      </c>
      <c r="D315" t="s">
        <v>219</v>
      </c>
      <c r="F315" s="245" t="s">
        <v>187</v>
      </c>
    </row>
    <row r="316" spans="1:6" hidden="1" x14ac:dyDescent="0.25">
      <c r="A316">
        <v>2371</v>
      </c>
      <c r="B316" t="s">
        <v>243</v>
      </c>
      <c r="C316" t="s">
        <v>366</v>
      </c>
      <c r="D316" t="s">
        <v>219</v>
      </c>
      <c r="F316" s="245" t="s">
        <v>187</v>
      </c>
    </row>
    <row r="317" spans="1:6" hidden="1" x14ac:dyDescent="0.25">
      <c r="A317">
        <v>2373</v>
      </c>
      <c r="B317" t="s">
        <v>243</v>
      </c>
      <c r="C317" t="s">
        <v>366</v>
      </c>
      <c r="D317" t="s">
        <v>219</v>
      </c>
      <c r="F317" s="245" t="s">
        <v>187</v>
      </c>
    </row>
    <row r="318" spans="1:6" hidden="1" x14ac:dyDescent="0.25">
      <c r="A318">
        <v>2375</v>
      </c>
      <c r="B318" t="s">
        <v>231</v>
      </c>
      <c r="C318" t="s">
        <v>367</v>
      </c>
      <c r="D318" t="s">
        <v>219</v>
      </c>
      <c r="F318" s="245" t="s">
        <v>193</v>
      </c>
    </row>
    <row r="319" spans="1:6" hidden="1" x14ac:dyDescent="0.25">
      <c r="A319">
        <v>2376</v>
      </c>
      <c r="B319" t="s">
        <v>231</v>
      </c>
      <c r="C319" t="s">
        <v>368</v>
      </c>
      <c r="D319" t="s">
        <v>219</v>
      </c>
      <c r="F319" s="245" t="s">
        <v>193</v>
      </c>
    </row>
    <row r="320" spans="1:6" hidden="1" x14ac:dyDescent="0.25">
      <c r="A320">
        <v>2377</v>
      </c>
      <c r="B320" t="s">
        <v>243</v>
      </c>
      <c r="C320" t="s">
        <v>369</v>
      </c>
      <c r="D320" t="s">
        <v>219</v>
      </c>
      <c r="F320" s="245" t="s">
        <v>187</v>
      </c>
    </row>
    <row r="321" spans="1:6" hidden="1" x14ac:dyDescent="0.25">
      <c r="A321">
        <v>2378</v>
      </c>
      <c r="B321" t="s">
        <v>231</v>
      </c>
      <c r="C321" t="s">
        <v>370</v>
      </c>
      <c r="D321" t="s">
        <v>219</v>
      </c>
      <c r="F321" s="245" t="s">
        <v>193</v>
      </c>
    </row>
    <row r="322" spans="1:6" hidden="1" x14ac:dyDescent="0.25">
      <c r="A322">
        <v>2381</v>
      </c>
      <c r="B322" t="s">
        <v>231</v>
      </c>
      <c r="C322" t="s">
        <v>371</v>
      </c>
      <c r="D322" t="s">
        <v>219</v>
      </c>
      <c r="F322" s="245" t="s">
        <v>193</v>
      </c>
    </row>
    <row r="323" spans="1:6" hidden="1" x14ac:dyDescent="0.25">
      <c r="A323">
        <v>2400</v>
      </c>
      <c r="B323" t="s">
        <v>243</v>
      </c>
      <c r="C323" t="s">
        <v>372</v>
      </c>
      <c r="D323" t="s">
        <v>245</v>
      </c>
      <c r="F323" s="245" t="s">
        <v>185</v>
      </c>
    </row>
    <row r="324" spans="1:6" hidden="1" x14ac:dyDescent="0.25">
      <c r="A324">
        <v>2407</v>
      </c>
      <c r="B324" t="s">
        <v>243</v>
      </c>
      <c r="C324" t="s">
        <v>372</v>
      </c>
      <c r="D324" t="s">
        <v>245</v>
      </c>
      <c r="F324" s="245" t="s">
        <v>185</v>
      </c>
    </row>
    <row r="325" spans="1:6" hidden="1" x14ac:dyDescent="0.25">
      <c r="A325">
        <v>2421</v>
      </c>
      <c r="B325" t="s">
        <v>231</v>
      </c>
      <c r="C325" t="s">
        <v>373</v>
      </c>
      <c r="D325" t="s">
        <v>245</v>
      </c>
      <c r="F325" s="245" t="s">
        <v>191</v>
      </c>
    </row>
    <row r="326" spans="1:6" hidden="1" x14ac:dyDescent="0.25">
      <c r="A326">
        <v>2422</v>
      </c>
      <c r="B326" t="s">
        <v>231</v>
      </c>
      <c r="C326" t="s">
        <v>374</v>
      </c>
      <c r="D326" t="s">
        <v>245</v>
      </c>
      <c r="F326" s="245" t="s">
        <v>191</v>
      </c>
    </row>
    <row r="327" spans="1:6" hidden="1" x14ac:dyDescent="0.25">
      <c r="A327">
        <v>2423</v>
      </c>
      <c r="B327" t="s">
        <v>231</v>
      </c>
      <c r="C327" t="s">
        <v>375</v>
      </c>
      <c r="D327" t="s">
        <v>245</v>
      </c>
      <c r="F327" s="245" t="s">
        <v>191</v>
      </c>
    </row>
    <row r="328" spans="1:6" hidden="1" x14ac:dyDescent="0.25">
      <c r="A328">
        <v>2424</v>
      </c>
      <c r="B328" t="s">
        <v>231</v>
      </c>
      <c r="C328" t="s">
        <v>376</v>
      </c>
      <c r="D328" t="s">
        <v>245</v>
      </c>
      <c r="F328" s="245" t="s">
        <v>191</v>
      </c>
    </row>
    <row r="329" spans="1:6" hidden="1" x14ac:dyDescent="0.25">
      <c r="A329">
        <v>2425</v>
      </c>
      <c r="B329" t="s">
        <v>231</v>
      </c>
      <c r="C329" t="s">
        <v>377</v>
      </c>
      <c r="D329" t="s">
        <v>245</v>
      </c>
      <c r="F329" s="245" t="s">
        <v>191</v>
      </c>
    </row>
    <row r="330" spans="1:6" hidden="1" x14ac:dyDescent="0.25">
      <c r="A330">
        <v>2426</v>
      </c>
      <c r="B330" t="s">
        <v>231</v>
      </c>
      <c r="C330" t="s">
        <v>378</v>
      </c>
      <c r="D330" t="s">
        <v>245</v>
      </c>
      <c r="F330" s="245" t="s">
        <v>191</v>
      </c>
    </row>
    <row r="331" spans="1:6" hidden="1" x14ac:dyDescent="0.25">
      <c r="A331">
        <v>2427</v>
      </c>
      <c r="B331" t="s">
        <v>231</v>
      </c>
      <c r="C331" t="s">
        <v>378</v>
      </c>
      <c r="D331" t="s">
        <v>245</v>
      </c>
      <c r="F331" s="245" t="s">
        <v>191</v>
      </c>
    </row>
    <row r="332" spans="1:6" hidden="1" x14ac:dyDescent="0.25">
      <c r="A332">
        <v>2428</v>
      </c>
      <c r="B332" t="s">
        <v>231</v>
      </c>
      <c r="C332" t="s">
        <v>379</v>
      </c>
      <c r="D332" t="s">
        <v>245</v>
      </c>
      <c r="F332" s="245" t="s">
        <v>191</v>
      </c>
    </row>
    <row r="333" spans="1:6" hidden="1" x14ac:dyDescent="0.25">
      <c r="A333">
        <v>2431</v>
      </c>
      <c r="B333" t="s">
        <v>231</v>
      </c>
      <c r="C333" t="s">
        <v>380</v>
      </c>
      <c r="D333" t="s">
        <v>245</v>
      </c>
      <c r="F333" s="245" t="s">
        <v>191</v>
      </c>
    </row>
    <row r="334" spans="1:6" hidden="1" x14ac:dyDescent="0.25">
      <c r="A334">
        <v>2432</v>
      </c>
      <c r="B334" t="s">
        <v>231</v>
      </c>
      <c r="C334" t="s">
        <v>381</v>
      </c>
      <c r="D334" t="s">
        <v>245</v>
      </c>
      <c r="F334" s="245" t="s">
        <v>191</v>
      </c>
    </row>
    <row r="335" spans="1:6" hidden="1" x14ac:dyDescent="0.25">
      <c r="A335">
        <v>2433</v>
      </c>
      <c r="B335" t="s">
        <v>231</v>
      </c>
      <c r="C335" t="s">
        <v>382</v>
      </c>
      <c r="D335" t="s">
        <v>245</v>
      </c>
      <c r="F335" s="245" t="s">
        <v>191</v>
      </c>
    </row>
    <row r="336" spans="1:6" hidden="1" x14ac:dyDescent="0.25">
      <c r="A336">
        <v>2434</v>
      </c>
      <c r="B336" t="s">
        <v>231</v>
      </c>
      <c r="C336" t="s">
        <v>383</v>
      </c>
      <c r="D336" t="s">
        <v>245</v>
      </c>
      <c r="F336" s="245" t="s">
        <v>191</v>
      </c>
    </row>
    <row r="337" spans="1:6" hidden="1" x14ac:dyDescent="0.25">
      <c r="A337">
        <v>2435</v>
      </c>
      <c r="B337" t="s">
        <v>231</v>
      </c>
      <c r="C337" t="s">
        <v>384</v>
      </c>
      <c r="D337" t="s">
        <v>245</v>
      </c>
      <c r="F337" s="245" t="s">
        <v>191</v>
      </c>
    </row>
    <row r="338" spans="1:6" hidden="1" x14ac:dyDescent="0.25">
      <c r="A338">
        <v>2440</v>
      </c>
      <c r="B338" t="s">
        <v>217</v>
      </c>
      <c r="C338" t="s">
        <v>385</v>
      </c>
      <c r="D338" t="s">
        <v>219</v>
      </c>
      <c r="F338" s="245" t="s">
        <v>172</v>
      </c>
    </row>
    <row r="339" spans="1:6" hidden="1" x14ac:dyDescent="0.25">
      <c r="A339">
        <v>2451</v>
      </c>
      <c r="B339" t="s">
        <v>243</v>
      </c>
      <c r="C339" t="s">
        <v>386</v>
      </c>
      <c r="D339" t="s">
        <v>245</v>
      </c>
      <c r="F339" s="245" t="s">
        <v>185</v>
      </c>
    </row>
    <row r="340" spans="1:6" hidden="1" x14ac:dyDescent="0.25">
      <c r="A340">
        <v>2453</v>
      </c>
      <c r="B340" t="s">
        <v>243</v>
      </c>
      <c r="C340" t="s">
        <v>386</v>
      </c>
      <c r="D340" t="s">
        <v>245</v>
      </c>
      <c r="F340" s="245" t="s">
        <v>185</v>
      </c>
    </row>
    <row r="341" spans="1:6" hidden="1" x14ac:dyDescent="0.25">
      <c r="A341">
        <v>2454</v>
      </c>
      <c r="B341" t="s">
        <v>231</v>
      </c>
      <c r="C341" t="s">
        <v>387</v>
      </c>
      <c r="D341" t="s">
        <v>245</v>
      </c>
      <c r="F341" s="245" t="s">
        <v>191</v>
      </c>
    </row>
    <row r="342" spans="1:6" hidden="1" x14ac:dyDescent="0.25">
      <c r="A342">
        <v>2455</v>
      </c>
      <c r="B342" t="s">
        <v>231</v>
      </c>
      <c r="C342" t="s">
        <v>388</v>
      </c>
      <c r="D342" t="s">
        <v>245</v>
      </c>
      <c r="F342" s="245" t="s">
        <v>191</v>
      </c>
    </row>
    <row r="343" spans="1:6" hidden="1" x14ac:dyDescent="0.25">
      <c r="A343">
        <v>2456</v>
      </c>
      <c r="B343" t="s">
        <v>231</v>
      </c>
      <c r="C343" t="s">
        <v>389</v>
      </c>
      <c r="D343" t="s">
        <v>245</v>
      </c>
      <c r="F343" s="245" t="s">
        <v>191</v>
      </c>
    </row>
    <row r="344" spans="1:6" hidden="1" x14ac:dyDescent="0.25">
      <c r="A344">
        <v>2457</v>
      </c>
      <c r="B344" t="s">
        <v>243</v>
      </c>
      <c r="C344" t="s">
        <v>390</v>
      </c>
      <c r="D344" t="s">
        <v>245</v>
      </c>
      <c r="F344" s="245" t="s">
        <v>185</v>
      </c>
    </row>
    <row r="345" spans="1:6" hidden="1" x14ac:dyDescent="0.25">
      <c r="A345">
        <v>2458</v>
      </c>
      <c r="B345" t="s">
        <v>231</v>
      </c>
      <c r="C345" t="s">
        <v>391</v>
      </c>
      <c r="D345" t="s">
        <v>245</v>
      </c>
      <c r="F345" s="245" t="s">
        <v>191</v>
      </c>
    </row>
    <row r="346" spans="1:6" hidden="1" x14ac:dyDescent="0.25">
      <c r="A346">
        <v>2459</v>
      </c>
      <c r="B346" t="s">
        <v>243</v>
      </c>
      <c r="C346" t="s">
        <v>392</v>
      </c>
      <c r="D346" t="s">
        <v>245</v>
      </c>
      <c r="F346" s="245" t="s">
        <v>185</v>
      </c>
    </row>
    <row r="347" spans="1:6" hidden="1" x14ac:dyDescent="0.25">
      <c r="A347">
        <v>2461</v>
      </c>
      <c r="B347" t="s">
        <v>217</v>
      </c>
      <c r="C347" t="s">
        <v>393</v>
      </c>
      <c r="D347" t="s">
        <v>219</v>
      </c>
      <c r="F347" s="245" t="s">
        <v>174</v>
      </c>
    </row>
    <row r="348" spans="1:6" hidden="1" x14ac:dyDescent="0.25">
      <c r="A348">
        <v>2462</v>
      </c>
      <c r="B348" t="s">
        <v>243</v>
      </c>
      <c r="C348" t="s">
        <v>394</v>
      </c>
      <c r="D348" t="s">
        <v>245</v>
      </c>
      <c r="F348" s="245" t="s">
        <v>185</v>
      </c>
    </row>
    <row r="349" spans="1:6" hidden="1" x14ac:dyDescent="0.25">
      <c r="A349">
        <v>2463</v>
      </c>
      <c r="B349" t="s">
        <v>231</v>
      </c>
      <c r="C349" t="s">
        <v>395</v>
      </c>
      <c r="D349" t="s">
        <v>245</v>
      </c>
      <c r="F349" s="245" t="s">
        <v>191</v>
      </c>
    </row>
    <row r="350" spans="1:6" hidden="1" x14ac:dyDescent="0.25">
      <c r="A350">
        <v>2464</v>
      </c>
      <c r="B350" t="s">
        <v>231</v>
      </c>
      <c r="C350" t="s">
        <v>396</v>
      </c>
      <c r="D350" t="s">
        <v>245</v>
      </c>
      <c r="F350" s="245" t="s">
        <v>191</v>
      </c>
    </row>
    <row r="351" spans="1:6" hidden="1" x14ac:dyDescent="0.25">
      <c r="A351">
        <v>2465</v>
      </c>
      <c r="B351" t="s">
        <v>231</v>
      </c>
      <c r="C351" t="s">
        <v>397</v>
      </c>
      <c r="D351" t="s">
        <v>245</v>
      </c>
      <c r="F351" s="245" t="s">
        <v>191</v>
      </c>
    </row>
    <row r="352" spans="1:6" hidden="1" x14ac:dyDescent="0.25">
      <c r="A352">
        <v>2471</v>
      </c>
      <c r="B352" t="s">
        <v>231</v>
      </c>
      <c r="C352" t="s">
        <v>398</v>
      </c>
      <c r="D352" t="s">
        <v>245</v>
      </c>
      <c r="F352" s="245" t="s">
        <v>191</v>
      </c>
    </row>
    <row r="353" spans="1:6" hidden="1" x14ac:dyDescent="0.25">
      <c r="A353">
        <v>2472</v>
      </c>
      <c r="B353" t="s">
        <v>231</v>
      </c>
      <c r="C353" t="s">
        <v>399</v>
      </c>
      <c r="D353" t="s">
        <v>245</v>
      </c>
      <c r="F353" s="245" t="s">
        <v>191</v>
      </c>
    </row>
    <row r="354" spans="1:6" hidden="1" x14ac:dyDescent="0.25">
      <c r="A354">
        <v>2473</v>
      </c>
      <c r="B354" t="s">
        <v>231</v>
      </c>
      <c r="C354" t="s">
        <v>400</v>
      </c>
      <c r="D354" t="s">
        <v>245</v>
      </c>
      <c r="F354" s="245" t="s">
        <v>191</v>
      </c>
    </row>
    <row r="355" spans="1:6" hidden="1" x14ac:dyDescent="0.25">
      <c r="A355">
        <v>2475</v>
      </c>
      <c r="B355" t="s">
        <v>231</v>
      </c>
      <c r="C355" t="s">
        <v>401</v>
      </c>
      <c r="D355" t="s">
        <v>245</v>
      </c>
      <c r="F355" s="245" t="s">
        <v>191</v>
      </c>
    </row>
    <row r="356" spans="1:6" hidden="1" x14ac:dyDescent="0.25">
      <c r="A356">
        <v>2476</v>
      </c>
      <c r="B356" t="s">
        <v>231</v>
      </c>
      <c r="C356" t="s">
        <v>402</v>
      </c>
      <c r="D356" t="s">
        <v>245</v>
      </c>
      <c r="F356" s="245" t="s">
        <v>191</v>
      </c>
    </row>
    <row r="357" spans="1:6" hidden="1" x14ac:dyDescent="0.25">
      <c r="A357">
        <v>2477</v>
      </c>
      <c r="B357" t="s">
        <v>231</v>
      </c>
      <c r="C357" t="s">
        <v>403</v>
      </c>
      <c r="D357" t="s">
        <v>245</v>
      </c>
      <c r="F357" s="245" t="s">
        <v>191</v>
      </c>
    </row>
    <row r="358" spans="1:6" hidden="1" x14ac:dyDescent="0.25">
      <c r="A358">
        <v>2481</v>
      </c>
      <c r="B358" t="s">
        <v>243</v>
      </c>
      <c r="C358" t="s">
        <v>404</v>
      </c>
      <c r="D358" t="s">
        <v>245</v>
      </c>
      <c r="F358" s="245" t="s">
        <v>185</v>
      </c>
    </row>
    <row r="359" spans="1:6" hidden="1" x14ac:dyDescent="0.25">
      <c r="A359">
        <v>2483</v>
      </c>
      <c r="B359" t="s">
        <v>243</v>
      </c>
      <c r="C359" t="s">
        <v>405</v>
      </c>
      <c r="D359" t="s">
        <v>245</v>
      </c>
      <c r="F359" s="245" t="s">
        <v>185</v>
      </c>
    </row>
    <row r="360" spans="1:6" hidden="1" x14ac:dyDescent="0.25">
      <c r="A360">
        <v>2484</v>
      </c>
      <c r="B360" t="s">
        <v>243</v>
      </c>
      <c r="C360" t="s">
        <v>405</v>
      </c>
      <c r="D360" t="s">
        <v>245</v>
      </c>
      <c r="F360" s="245" t="s">
        <v>185</v>
      </c>
    </row>
    <row r="361" spans="1:6" hidden="1" x14ac:dyDescent="0.25">
      <c r="A361">
        <v>2485</v>
      </c>
      <c r="B361" t="s">
        <v>243</v>
      </c>
      <c r="C361" t="s">
        <v>405</v>
      </c>
      <c r="D361" t="s">
        <v>245</v>
      </c>
      <c r="F361" s="245" t="s">
        <v>185</v>
      </c>
    </row>
    <row r="362" spans="1:6" hidden="1" x14ac:dyDescent="0.25">
      <c r="A362">
        <v>2490</v>
      </c>
      <c r="B362" t="s">
        <v>243</v>
      </c>
      <c r="C362" t="s">
        <v>406</v>
      </c>
      <c r="D362" t="s">
        <v>245</v>
      </c>
      <c r="F362" s="245" t="s">
        <v>185</v>
      </c>
    </row>
    <row r="363" spans="1:6" hidden="1" x14ac:dyDescent="0.25">
      <c r="A363">
        <v>2500</v>
      </c>
      <c r="B363" t="s">
        <v>243</v>
      </c>
      <c r="C363" t="s">
        <v>407</v>
      </c>
      <c r="D363" t="s">
        <v>233</v>
      </c>
      <c r="F363" s="245" t="s">
        <v>189</v>
      </c>
    </row>
    <row r="364" spans="1:6" hidden="1" x14ac:dyDescent="0.25">
      <c r="A364">
        <v>2508</v>
      </c>
      <c r="B364" t="s">
        <v>243</v>
      </c>
      <c r="C364" t="s">
        <v>408</v>
      </c>
      <c r="D364" t="s">
        <v>233</v>
      </c>
      <c r="F364" s="245" t="s">
        <v>189</v>
      </c>
    </row>
    <row r="365" spans="1:6" hidden="1" x14ac:dyDescent="0.25">
      <c r="A365">
        <v>2509</v>
      </c>
      <c r="B365" t="s">
        <v>243</v>
      </c>
      <c r="C365" t="s">
        <v>407</v>
      </c>
      <c r="D365" t="s">
        <v>233</v>
      </c>
      <c r="F365" s="245" t="s">
        <v>189</v>
      </c>
    </row>
    <row r="366" spans="1:6" hidden="1" x14ac:dyDescent="0.25">
      <c r="A366">
        <v>2510</v>
      </c>
      <c r="B366" t="s">
        <v>243</v>
      </c>
      <c r="C366" t="s">
        <v>409</v>
      </c>
      <c r="D366" t="s">
        <v>233</v>
      </c>
      <c r="F366" s="245" t="s">
        <v>189</v>
      </c>
    </row>
    <row r="367" spans="1:6" hidden="1" x14ac:dyDescent="0.25">
      <c r="A367">
        <v>2517</v>
      </c>
      <c r="B367" t="s">
        <v>231</v>
      </c>
      <c r="C367" t="s">
        <v>410</v>
      </c>
      <c r="D367" t="s">
        <v>233</v>
      </c>
      <c r="F367" s="245" t="s">
        <v>193</v>
      </c>
    </row>
    <row r="368" spans="1:6" hidden="1" x14ac:dyDescent="0.25">
      <c r="A368">
        <v>2518</v>
      </c>
      <c r="B368" t="s">
        <v>231</v>
      </c>
      <c r="C368" t="s">
        <v>411</v>
      </c>
      <c r="D368" t="s">
        <v>233</v>
      </c>
      <c r="F368" s="245" t="s">
        <v>193</v>
      </c>
    </row>
    <row r="369" spans="1:6" hidden="1" x14ac:dyDescent="0.25">
      <c r="A369">
        <v>2519</v>
      </c>
      <c r="B369" t="s">
        <v>231</v>
      </c>
      <c r="C369" t="s">
        <v>412</v>
      </c>
      <c r="D369" t="s">
        <v>233</v>
      </c>
      <c r="F369" s="245" t="s">
        <v>193</v>
      </c>
    </row>
    <row r="370" spans="1:6" hidden="1" x14ac:dyDescent="0.25">
      <c r="A370">
        <v>2521</v>
      </c>
      <c r="B370" t="s">
        <v>231</v>
      </c>
      <c r="C370" t="s">
        <v>413</v>
      </c>
      <c r="D370" t="s">
        <v>233</v>
      </c>
      <c r="F370" s="245" t="s">
        <v>193</v>
      </c>
    </row>
    <row r="371" spans="1:6" hidden="1" x14ac:dyDescent="0.25">
      <c r="A371">
        <v>2522</v>
      </c>
      <c r="B371" t="s">
        <v>231</v>
      </c>
      <c r="C371" t="s">
        <v>414</v>
      </c>
      <c r="D371" t="s">
        <v>233</v>
      </c>
      <c r="F371" s="245" t="s">
        <v>193</v>
      </c>
    </row>
    <row r="372" spans="1:6" hidden="1" x14ac:dyDescent="0.25">
      <c r="A372">
        <v>2523</v>
      </c>
      <c r="B372" t="s">
        <v>231</v>
      </c>
      <c r="C372" t="s">
        <v>415</v>
      </c>
      <c r="D372" t="s">
        <v>233</v>
      </c>
      <c r="F372" s="245" t="s">
        <v>193</v>
      </c>
    </row>
    <row r="373" spans="1:6" hidden="1" x14ac:dyDescent="0.25">
      <c r="A373">
        <v>2524</v>
      </c>
      <c r="B373" t="s">
        <v>231</v>
      </c>
      <c r="C373" t="s">
        <v>416</v>
      </c>
      <c r="D373" t="s">
        <v>233</v>
      </c>
      <c r="F373" s="245" t="s">
        <v>193</v>
      </c>
    </row>
    <row r="374" spans="1:6" hidden="1" x14ac:dyDescent="0.25">
      <c r="A374">
        <v>2525</v>
      </c>
      <c r="B374" t="s">
        <v>231</v>
      </c>
      <c r="C374" t="s">
        <v>417</v>
      </c>
      <c r="D374" t="s">
        <v>233</v>
      </c>
      <c r="F374" s="245" t="s">
        <v>193</v>
      </c>
    </row>
    <row r="375" spans="1:6" hidden="1" x14ac:dyDescent="0.25">
      <c r="A375">
        <v>2526</v>
      </c>
      <c r="B375" t="s">
        <v>231</v>
      </c>
      <c r="C375" t="s">
        <v>418</v>
      </c>
      <c r="D375" t="s">
        <v>233</v>
      </c>
      <c r="F375" s="245" t="s">
        <v>193</v>
      </c>
    </row>
    <row r="376" spans="1:6" hidden="1" x14ac:dyDescent="0.25">
      <c r="A376">
        <v>2527</v>
      </c>
      <c r="B376" t="s">
        <v>231</v>
      </c>
      <c r="C376" t="s">
        <v>419</v>
      </c>
      <c r="D376" t="s">
        <v>233</v>
      </c>
      <c r="F376" s="245" t="s">
        <v>193</v>
      </c>
    </row>
    <row r="377" spans="1:6" hidden="1" x14ac:dyDescent="0.25">
      <c r="A377">
        <v>2528</v>
      </c>
      <c r="B377" t="s">
        <v>231</v>
      </c>
      <c r="C377" t="s">
        <v>420</v>
      </c>
      <c r="D377" t="s">
        <v>233</v>
      </c>
      <c r="F377" s="245" t="s">
        <v>193</v>
      </c>
    </row>
    <row r="378" spans="1:6" hidden="1" x14ac:dyDescent="0.25">
      <c r="A378">
        <v>2529</v>
      </c>
      <c r="B378" t="s">
        <v>231</v>
      </c>
      <c r="C378" t="s">
        <v>421</v>
      </c>
      <c r="D378" t="s">
        <v>422</v>
      </c>
      <c r="F378" s="245" t="s">
        <v>191</v>
      </c>
    </row>
    <row r="379" spans="1:6" hidden="1" x14ac:dyDescent="0.25">
      <c r="A379">
        <v>2531</v>
      </c>
      <c r="B379" t="s">
        <v>231</v>
      </c>
      <c r="C379" t="s">
        <v>423</v>
      </c>
      <c r="D379" t="s">
        <v>233</v>
      </c>
      <c r="F379" s="245" t="s">
        <v>193</v>
      </c>
    </row>
    <row r="380" spans="1:6" hidden="1" x14ac:dyDescent="0.25">
      <c r="A380">
        <v>2532</v>
      </c>
      <c r="B380" t="s">
        <v>231</v>
      </c>
      <c r="C380" t="s">
        <v>424</v>
      </c>
      <c r="D380" t="s">
        <v>233</v>
      </c>
      <c r="F380" s="245" t="s">
        <v>193</v>
      </c>
    </row>
    <row r="381" spans="1:6" hidden="1" x14ac:dyDescent="0.25">
      <c r="A381">
        <v>2533</v>
      </c>
      <c r="B381" t="s">
        <v>231</v>
      </c>
      <c r="C381" t="s">
        <v>425</v>
      </c>
      <c r="D381" t="s">
        <v>233</v>
      </c>
      <c r="F381" s="245" t="s">
        <v>193</v>
      </c>
    </row>
    <row r="382" spans="1:6" hidden="1" x14ac:dyDescent="0.25">
      <c r="A382">
        <v>2534</v>
      </c>
      <c r="B382" t="s">
        <v>243</v>
      </c>
      <c r="C382" t="s">
        <v>426</v>
      </c>
      <c r="D382" t="s">
        <v>233</v>
      </c>
      <c r="F382" s="245" t="s">
        <v>189</v>
      </c>
    </row>
    <row r="383" spans="1:6" hidden="1" x14ac:dyDescent="0.25">
      <c r="A383">
        <v>2535</v>
      </c>
      <c r="B383" t="s">
        <v>231</v>
      </c>
      <c r="C383" t="s">
        <v>427</v>
      </c>
      <c r="D383" t="s">
        <v>233</v>
      </c>
      <c r="F383" s="245" t="s">
        <v>193</v>
      </c>
    </row>
    <row r="384" spans="1:6" hidden="1" x14ac:dyDescent="0.25">
      <c r="A384">
        <v>2536</v>
      </c>
      <c r="B384" t="s">
        <v>243</v>
      </c>
      <c r="C384" t="s">
        <v>428</v>
      </c>
      <c r="D384" t="s">
        <v>233</v>
      </c>
      <c r="F384" s="245" t="s">
        <v>189</v>
      </c>
    </row>
    <row r="385" spans="1:6" hidden="1" x14ac:dyDescent="0.25">
      <c r="A385">
        <v>2537</v>
      </c>
      <c r="B385" t="s">
        <v>243</v>
      </c>
      <c r="C385" t="s">
        <v>428</v>
      </c>
      <c r="D385" t="s">
        <v>233</v>
      </c>
      <c r="F385" s="245" t="s">
        <v>189</v>
      </c>
    </row>
    <row r="386" spans="1:6" hidden="1" x14ac:dyDescent="0.25">
      <c r="A386">
        <v>2541</v>
      </c>
      <c r="B386" t="s">
        <v>243</v>
      </c>
      <c r="C386" t="s">
        <v>429</v>
      </c>
      <c r="D386" t="s">
        <v>233</v>
      </c>
      <c r="F386" s="245" t="s">
        <v>189</v>
      </c>
    </row>
    <row r="387" spans="1:6" hidden="1" x14ac:dyDescent="0.25">
      <c r="A387">
        <v>2543</v>
      </c>
      <c r="B387" t="s">
        <v>231</v>
      </c>
      <c r="C387" t="s">
        <v>430</v>
      </c>
      <c r="D387" t="s">
        <v>233</v>
      </c>
      <c r="F387" s="245" t="s">
        <v>193</v>
      </c>
    </row>
    <row r="388" spans="1:6" hidden="1" x14ac:dyDescent="0.25">
      <c r="A388">
        <v>2544</v>
      </c>
      <c r="B388" t="s">
        <v>231</v>
      </c>
      <c r="C388" t="s">
        <v>431</v>
      </c>
      <c r="D388" t="s">
        <v>233</v>
      </c>
      <c r="F388" s="245" t="s">
        <v>193</v>
      </c>
    </row>
    <row r="389" spans="1:6" hidden="1" x14ac:dyDescent="0.25">
      <c r="A389">
        <v>2545</v>
      </c>
      <c r="B389" t="s">
        <v>231</v>
      </c>
      <c r="C389" t="s">
        <v>432</v>
      </c>
      <c r="D389" t="s">
        <v>233</v>
      </c>
      <c r="F389" s="245" t="s">
        <v>193</v>
      </c>
    </row>
    <row r="390" spans="1:6" hidden="1" x14ac:dyDescent="0.25">
      <c r="A390">
        <v>2600</v>
      </c>
      <c r="B390" t="s">
        <v>217</v>
      </c>
      <c r="C390" t="s">
        <v>433</v>
      </c>
      <c r="D390" t="s">
        <v>219</v>
      </c>
      <c r="F390" s="245" t="s">
        <v>172</v>
      </c>
    </row>
    <row r="391" spans="1:6" hidden="1" x14ac:dyDescent="0.25">
      <c r="A391">
        <v>2610</v>
      </c>
      <c r="B391" t="s">
        <v>231</v>
      </c>
      <c r="C391" t="s">
        <v>434</v>
      </c>
      <c r="D391" t="s">
        <v>303</v>
      </c>
      <c r="F391" s="245" t="s">
        <v>193</v>
      </c>
    </row>
    <row r="392" spans="1:6" hidden="1" x14ac:dyDescent="0.25">
      <c r="A392">
        <v>2611</v>
      </c>
      <c r="B392" t="s">
        <v>231</v>
      </c>
      <c r="C392" t="s">
        <v>435</v>
      </c>
      <c r="D392" t="s">
        <v>303</v>
      </c>
      <c r="F392" s="245" t="s">
        <v>193</v>
      </c>
    </row>
    <row r="393" spans="1:6" hidden="1" x14ac:dyDescent="0.25">
      <c r="A393">
        <v>2612</v>
      </c>
      <c r="B393" t="s">
        <v>231</v>
      </c>
      <c r="C393" t="s">
        <v>436</v>
      </c>
      <c r="D393" t="s">
        <v>219</v>
      </c>
      <c r="F393" s="245" t="s">
        <v>193</v>
      </c>
    </row>
    <row r="394" spans="1:6" hidden="1" x14ac:dyDescent="0.25">
      <c r="A394">
        <v>2613</v>
      </c>
      <c r="B394" t="s">
        <v>231</v>
      </c>
      <c r="C394" t="s">
        <v>437</v>
      </c>
      <c r="D394" t="s">
        <v>219</v>
      </c>
      <c r="F394" s="245" t="s">
        <v>193</v>
      </c>
    </row>
    <row r="395" spans="1:6" hidden="1" x14ac:dyDescent="0.25">
      <c r="A395">
        <v>2614</v>
      </c>
      <c r="B395" t="s">
        <v>231</v>
      </c>
      <c r="C395" t="s">
        <v>438</v>
      </c>
      <c r="D395" t="s">
        <v>219</v>
      </c>
      <c r="F395" s="245" t="s">
        <v>193</v>
      </c>
    </row>
    <row r="396" spans="1:6" hidden="1" x14ac:dyDescent="0.25">
      <c r="A396">
        <v>2615</v>
      </c>
      <c r="B396" t="s">
        <v>231</v>
      </c>
      <c r="C396" t="s">
        <v>439</v>
      </c>
      <c r="D396" t="s">
        <v>219</v>
      </c>
      <c r="F396" s="245" t="s">
        <v>193</v>
      </c>
    </row>
    <row r="397" spans="1:6" hidden="1" x14ac:dyDescent="0.25">
      <c r="A397">
        <v>2616</v>
      </c>
      <c r="B397" t="s">
        <v>231</v>
      </c>
      <c r="C397" t="s">
        <v>440</v>
      </c>
      <c r="D397" t="s">
        <v>303</v>
      </c>
      <c r="F397" s="245" t="s">
        <v>193</v>
      </c>
    </row>
    <row r="398" spans="1:6" hidden="1" x14ac:dyDescent="0.25">
      <c r="A398">
        <v>2617</v>
      </c>
      <c r="B398" t="s">
        <v>231</v>
      </c>
      <c r="C398" t="s">
        <v>441</v>
      </c>
      <c r="D398" t="s">
        <v>303</v>
      </c>
      <c r="F398" s="245" t="s">
        <v>193</v>
      </c>
    </row>
    <row r="399" spans="1:6" hidden="1" x14ac:dyDescent="0.25">
      <c r="A399">
        <v>2618</v>
      </c>
      <c r="B399" t="s">
        <v>231</v>
      </c>
      <c r="C399" t="s">
        <v>442</v>
      </c>
      <c r="D399" t="s">
        <v>303</v>
      </c>
      <c r="F399" s="245" t="s">
        <v>193</v>
      </c>
    </row>
    <row r="400" spans="1:6" hidden="1" x14ac:dyDescent="0.25">
      <c r="A400">
        <v>2619</v>
      </c>
      <c r="B400" t="s">
        <v>231</v>
      </c>
      <c r="C400" t="s">
        <v>443</v>
      </c>
      <c r="D400" t="s">
        <v>303</v>
      </c>
      <c r="F400" s="245" t="s">
        <v>193</v>
      </c>
    </row>
    <row r="401" spans="1:6" hidden="1" x14ac:dyDescent="0.25">
      <c r="A401">
        <v>2621</v>
      </c>
      <c r="B401" t="s">
        <v>231</v>
      </c>
      <c r="C401" t="s">
        <v>444</v>
      </c>
      <c r="D401" t="s">
        <v>219</v>
      </c>
      <c r="F401" s="245" t="s">
        <v>193</v>
      </c>
    </row>
    <row r="402" spans="1:6" hidden="1" x14ac:dyDescent="0.25">
      <c r="A402">
        <v>2623</v>
      </c>
      <c r="B402" t="s">
        <v>231</v>
      </c>
      <c r="C402" t="s">
        <v>445</v>
      </c>
      <c r="D402" t="s">
        <v>219</v>
      </c>
      <c r="F402" s="245" t="s">
        <v>193</v>
      </c>
    </row>
    <row r="403" spans="1:6" hidden="1" x14ac:dyDescent="0.25">
      <c r="A403">
        <v>2624</v>
      </c>
      <c r="B403" t="s">
        <v>231</v>
      </c>
      <c r="C403" t="s">
        <v>446</v>
      </c>
      <c r="D403" t="s">
        <v>219</v>
      </c>
      <c r="F403" s="245" t="s">
        <v>193</v>
      </c>
    </row>
    <row r="404" spans="1:6" hidden="1" x14ac:dyDescent="0.25">
      <c r="A404">
        <v>2625</v>
      </c>
      <c r="B404" t="s">
        <v>231</v>
      </c>
      <c r="C404" t="s">
        <v>447</v>
      </c>
      <c r="D404" t="s">
        <v>219</v>
      </c>
      <c r="F404" s="245" t="s">
        <v>193</v>
      </c>
    </row>
    <row r="405" spans="1:6" hidden="1" x14ac:dyDescent="0.25">
      <c r="A405">
        <v>2626</v>
      </c>
      <c r="B405" t="s">
        <v>243</v>
      </c>
      <c r="C405" t="s">
        <v>448</v>
      </c>
      <c r="D405" t="s">
        <v>219</v>
      </c>
      <c r="F405" s="245" t="s">
        <v>187</v>
      </c>
    </row>
    <row r="406" spans="1:6" hidden="1" x14ac:dyDescent="0.25">
      <c r="A406">
        <v>2627</v>
      </c>
      <c r="B406" t="s">
        <v>231</v>
      </c>
      <c r="C406" t="s">
        <v>449</v>
      </c>
      <c r="D406" t="s">
        <v>219</v>
      </c>
      <c r="F406" s="245" t="s">
        <v>193</v>
      </c>
    </row>
    <row r="407" spans="1:6" hidden="1" x14ac:dyDescent="0.25">
      <c r="A407">
        <v>2628</v>
      </c>
      <c r="B407" t="s">
        <v>243</v>
      </c>
      <c r="C407" t="s">
        <v>450</v>
      </c>
      <c r="D407" t="s">
        <v>219</v>
      </c>
      <c r="F407" s="245" t="s">
        <v>187</v>
      </c>
    </row>
    <row r="408" spans="1:6" hidden="1" x14ac:dyDescent="0.25">
      <c r="A408">
        <v>2629</v>
      </c>
      <c r="B408" t="s">
        <v>231</v>
      </c>
      <c r="C408" t="s">
        <v>451</v>
      </c>
      <c r="D408" t="s">
        <v>219</v>
      </c>
      <c r="F408" s="245" t="s">
        <v>193</v>
      </c>
    </row>
    <row r="409" spans="1:6" hidden="1" x14ac:dyDescent="0.25">
      <c r="A409">
        <v>2631</v>
      </c>
      <c r="B409" t="s">
        <v>231</v>
      </c>
      <c r="C409" t="s">
        <v>452</v>
      </c>
      <c r="D409" t="s">
        <v>219</v>
      </c>
      <c r="F409" s="245" t="s">
        <v>193</v>
      </c>
    </row>
    <row r="410" spans="1:6" hidden="1" x14ac:dyDescent="0.25">
      <c r="A410">
        <v>2632</v>
      </c>
      <c r="B410" t="s">
        <v>231</v>
      </c>
      <c r="C410" t="s">
        <v>453</v>
      </c>
      <c r="D410" t="s">
        <v>219</v>
      </c>
      <c r="F410" s="245" t="s">
        <v>193</v>
      </c>
    </row>
    <row r="411" spans="1:6" hidden="1" x14ac:dyDescent="0.25">
      <c r="A411">
        <v>2633</v>
      </c>
      <c r="B411" t="s">
        <v>231</v>
      </c>
      <c r="C411" t="s">
        <v>454</v>
      </c>
      <c r="D411" t="s">
        <v>219</v>
      </c>
      <c r="F411" s="245" t="s">
        <v>193</v>
      </c>
    </row>
    <row r="412" spans="1:6" hidden="1" x14ac:dyDescent="0.25">
      <c r="A412">
        <v>2634</v>
      </c>
      <c r="B412" t="s">
        <v>231</v>
      </c>
      <c r="C412" t="s">
        <v>455</v>
      </c>
      <c r="D412" t="s">
        <v>219</v>
      </c>
      <c r="F412" s="245" t="s">
        <v>193</v>
      </c>
    </row>
    <row r="413" spans="1:6" hidden="1" x14ac:dyDescent="0.25">
      <c r="A413">
        <v>2635</v>
      </c>
      <c r="B413" t="s">
        <v>231</v>
      </c>
      <c r="C413" t="s">
        <v>456</v>
      </c>
      <c r="D413" t="s">
        <v>219</v>
      </c>
      <c r="F413" s="245" t="s">
        <v>193</v>
      </c>
    </row>
    <row r="414" spans="1:6" hidden="1" x14ac:dyDescent="0.25">
      <c r="A414">
        <v>2636</v>
      </c>
      <c r="B414" t="s">
        <v>231</v>
      </c>
      <c r="C414" t="s">
        <v>457</v>
      </c>
      <c r="D414" t="s">
        <v>219</v>
      </c>
      <c r="F414" s="245" t="s">
        <v>193</v>
      </c>
    </row>
    <row r="415" spans="1:6" hidden="1" x14ac:dyDescent="0.25">
      <c r="A415">
        <v>2637</v>
      </c>
      <c r="B415" t="s">
        <v>231</v>
      </c>
      <c r="C415" t="s">
        <v>458</v>
      </c>
      <c r="D415" t="s">
        <v>219</v>
      </c>
      <c r="F415" s="245" t="s">
        <v>193</v>
      </c>
    </row>
    <row r="416" spans="1:6" hidden="1" x14ac:dyDescent="0.25">
      <c r="A416">
        <v>2638</v>
      </c>
      <c r="B416" t="s">
        <v>231</v>
      </c>
      <c r="C416" t="s">
        <v>459</v>
      </c>
      <c r="D416" t="s">
        <v>219</v>
      </c>
      <c r="F416" s="245" t="s">
        <v>193</v>
      </c>
    </row>
    <row r="417" spans="1:6" hidden="1" x14ac:dyDescent="0.25">
      <c r="A417">
        <v>2639</v>
      </c>
      <c r="B417" t="s">
        <v>231</v>
      </c>
      <c r="C417" t="s">
        <v>460</v>
      </c>
      <c r="D417" t="s">
        <v>219</v>
      </c>
      <c r="F417" s="245" t="s">
        <v>193</v>
      </c>
    </row>
    <row r="418" spans="1:6" hidden="1" x14ac:dyDescent="0.25">
      <c r="A418">
        <v>2640</v>
      </c>
      <c r="B418" t="s">
        <v>231</v>
      </c>
      <c r="C418" t="s">
        <v>461</v>
      </c>
      <c r="D418" t="s">
        <v>303</v>
      </c>
      <c r="F418" s="245" t="s">
        <v>193</v>
      </c>
    </row>
    <row r="419" spans="1:6" hidden="1" x14ac:dyDescent="0.25">
      <c r="A419">
        <v>2641</v>
      </c>
      <c r="B419" t="s">
        <v>231</v>
      </c>
      <c r="C419" t="s">
        <v>462</v>
      </c>
      <c r="D419" t="s">
        <v>303</v>
      </c>
      <c r="F419" s="245" t="s">
        <v>193</v>
      </c>
    </row>
    <row r="420" spans="1:6" hidden="1" x14ac:dyDescent="0.25">
      <c r="A420">
        <v>2642</v>
      </c>
      <c r="B420" t="s">
        <v>231</v>
      </c>
      <c r="C420" t="s">
        <v>463</v>
      </c>
      <c r="D420" t="s">
        <v>303</v>
      </c>
      <c r="F420" s="245" t="s">
        <v>193</v>
      </c>
    </row>
    <row r="421" spans="1:6" hidden="1" x14ac:dyDescent="0.25">
      <c r="A421">
        <v>2643</v>
      </c>
      <c r="B421" t="s">
        <v>231</v>
      </c>
      <c r="C421" t="s">
        <v>464</v>
      </c>
      <c r="D421" t="s">
        <v>303</v>
      </c>
      <c r="F421" s="245" t="s">
        <v>193</v>
      </c>
    </row>
    <row r="422" spans="1:6" hidden="1" x14ac:dyDescent="0.25">
      <c r="A422">
        <v>2644</v>
      </c>
      <c r="B422" t="s">
        <v>231</v>
      </c>
      <c r="C422" t="s">
        <v>465</v>
      </c>
      <c r="D422" t="s">
        <v>303</v>
      </c>
      <c r="F422" s="245" t="s">
        <v>193</v>
      </c>
    </row>
    <row r="423" spans="1:6" hidden="1" x14ac:dyDescent="0.25">
      <c r="A423">
        <v>2645</v>
      </c>
      <c r="B423" t="s">
        <v>231</v>
      </c>
      <c r="C423" t="s">
        <v>466</v>
      </c>
      <c r="D423" t="s">
        <v>303</v>
      </c>
      <c r="F423" s="245" t="s">
        <v>193</v>
      </c>
    </row>
    <row r="424" spans="1:6" hidden="1" x14ac:dyDescent="0.25">
      <c r="A424">
        <v>2646</v>
      </c>
      <c r="B424" t="s">
        <v>231</v>
      </c>
      <c r="C424" t="s">
        <v>467</v>
      </c>
      <c r="D424" t="s">
        <v>303</v>
      </c>
      <c r="F424" s="245" t="s">
        <v>193</v>
      </c>
    </row>
    <row r="425" spans="1:6" hidden="1" x14ac:dyDescent="0.25">
      <c r="A425">
        <v>2647</v>
      </c>
      <c r="B425" t="s">
        <v>231</v>
      </c>
      <c r="C425" t="s">
        <v>468</v>
      </c>
      <c r="D425" t="s">
        <v>303</v>
      </c>
      <c r="F425" s="245" t="s">
        <v>193</v>
      </c>
    </row>
    <row r="426" spans="1:6" hidden="1" x14ac:dyDescent="0.25">
      <c r="A426">
        <v>2648</v>
      </c>
      <c r="B426" t="s">
        <v>231</v>
      </c>
      <c r="C426" t="s">
        <v>469</v>
      </c>
      <c r="D426" t="s">
        <v>303</v>
      </c>
      <c r="F426" s="245" t="s">
        <v>193</v>
      </c>
    </row>
    <row r="427" spans="1:6" hidden="1" x14ac:dyDescent="0.25">
      <c r="A427">
        <v>2649</v>
      </c>
      <c r="B427" t="s">
        <v>231</v>
      </c>
      <c r="C427" t="s">
        <v>470</v>
      </c>
      <c r="D427" t="s">
        <v>303</v>
      </c>
      <c r="F427" s="245" t="s">
        <v>193</v>
      </c>
    </row>
    <row r="428" spans="1:6" hidden="1" x14ac:dyDescent="0.25">
      <c r="A428">
        <v>2651</v>
      </c>
      <c r="B428" t="s">
        <v>243</v>
      </c>
      <c r="C428" t="s">
        <v>471</v>
      </c>
      <c r="D428" t="s">
        <v>303</v>
      </c>
      <c r="F428" s="245" t="s">
        <v>187</v>
      </c>
    </row>
    <row r="429" spans="1:6" hidden="1" x14ac:dyDescent="0.25">
      <c r="A429">
        <v>2652</v>
      </c>
      <c r="B429" t="s">
        <v>231</v>
      </c>
      <c r="C429" t="s">
        <v>472</v>
      </c>
      <c r="D429" t="s">
        <v>303</v>
      </c>
      <c r="F429" s="245" t="s">
        <v>193</v>
      </c>
    </row>
    <row r="430" spans="1:6" hidden="1" x14ac:dyDescent="0.25">
      <c r="A430">
        <v>2653</v>
      </c>
      <c r="B430" t="s">
        <v>231</v>
      </c>
      <c r="C430" t="s">
        <v>473</v>
      </c>
      <c r="D430" t="s">
        <v>303</v>
      </c>
      <c r="F430" s="245" t="s">
        <v>193</v>
      </c>
    </row>
    <row r="431" spans="1:6" hidden="1" x14ac:dyDescent="0.25">
      <c r="A431">
        <v>2654</v>
      </c>
      <c r="B431" t="s">
        <v>231</v>
      </c>
      <c r="C431" t="s">
        <v>474</v>
      </c>
      <c r="D431" t="s">
        <v>303</v>
      </c>
      <c r="F431" s="245" t="s">
        <v>193</v>
      </c>
    </row>
    <row r="432" spans="1:6" hidden="1" x14ac:dyDescent="0.25">
      <c r="A432">
        <v>2655</v>
      </c>
      <c r="B432" t="s">
        <v>231</v>
      </c>
      <c r="C432" t="s">
        <v>475</v>
      </c>
      <c r="D432" t="s">
        <v>303</v>
      </c>
      <c r="F432" s="245" t="s">
        <v>193</v>
      </c>
    </row>
    <row r="433" spans="1:6" hidden="1" x14ac:dyDescent="0.25">
      <c r="A433">
        <v>2656</v>
      </c>
      <c r="B433" t="s">
        <v>231</v>
      </c>
      <c r="C433" t="s">
        <v>476</v>
      </c>
      <c r="D433" t="s">
        <v>303</v>
      </c>
      <c r="F433" s="245" t="s">
        <v>193</v>
      </c>
    </row>
    <row r="434" spans="1:6" hidden="1" x14ac:dyDescent="0.25">
      <c r="A434">
        <v>2657</v>
      </c>
      <c r="B434" t="s">
        <v>231</v>
      </c>
      <c r="C434" t="s">
        <v>477</v>
      </c>
      <c r="D434" t="s">
        <v>303</v>
      </c>
      <c r="F434" s="245" t="s">
        <v>193</v>
      </c>
    </row>
    <row r="435" spans="1:6" hidden="1" x14ac:dyDescent="0.25">
      <c r="A435">
        <v>2658</v>
      </c>
      <c r="B435" t="s">
        <v>231</v>
      </c>
      <c r="C435" t="s">
        <v>478</v>
      </c>
      <c r="D435" t="s">
        <v>303</v>
      </c>
      <c r="F435" s="245" t="s">
        <v>193</v>
      </c>
    </row>
    <row r="436" spans="1:6" hidden="1" x14ac:dyDescent="0.25">
      <c r="A436">
        <v>2659</v>
      </c>
      <c r="B436" t="s">
        <v>231</v>
      </c>
      <c r="C436" t="s">
        <v>479</v>
      </c>
      <c r="D436" t="s">
        <v>303</v>
      </c>
      <c r="F436" s="245" t="s">
        <v>193</v>
      </c>
    </row>
    <row r="437" spans="1:6" hidden="1" x14ac:dyDescent="0.25">
      <c r="A437">
        <v>2660</v>
      </c>
      <c r="B437" t="s">
        <v>243</v>
      </c>
      <c r="C437" t="s">
        <v>480</v>
      </c>
      <c r="D437" t="s">
        <v>303</v>
      </c>
      <c r="F437" s="245" t="s">
        <v>187</v>
      </c>
    </row>
    <row r="438" spans="1:6" hidden="1" x14ac:dyDescent="0.25">
      <c r="A438">
        <v>2668</v>
      </c>
      <c r="B438" t="s">
        <v>231</v>
      </c>
      <c r="C438" t="s">
        <v>481</v>
      </c>
      <c r="D438" t="s">
        <v>303</v>
      </c>
      <c r="F438" s="245" t="s">
        <v>193</v>
      </c>
    </row>
    <row r="439" spans="1:6" hidden="1" x14ac:dyDescent="0.25">
      <c r="A439">
        <v>2669</v>
      </c>
      <c r="B439" t="s">
        <v>231</v>
      </c>
      <c r="C439" t="s">
        <v>482</v>
      </c>
      <c r="D439" t="s">
        <v>303</v>
      </c>
      <c r="F439" s="245" t="s">
        <v>193</v>
      </c>
    </row>
    <row r="440" spans="1:6" hidden="1" x14ac:dyDescent="0.25">
      <c r="A440">
        <v>2671</v>
      </c>
      <c r="B440" t="s">
        <v>231</v>
      </c>
      <c r="C440" t="s">
        <v>483</v>
      </c>
      <c r="D440" t="s">
        <v>303</v>
      </c>
      <c r="F440" s="245" t="s">
        <v>193</v>
      </c>
    </row>
    <row r="441" spans="1:6" hidden="1" x14ac:dyDescent="0.25">
      <c r="A441">
        <v>2672</v>
      </c>
      <c r="B441" t="s">
        <v>231</v>
      </c>
      <c r="C441" t="s">
        <v>484</v>
      </c>
      <c r="D441" t="s">
        <v>303</v>
      </c>
      <c r="F441" s="245" t="s">
        <v>193</v>
      </c>
    </row>
    <row r="442" spans="1:6" hidden="1" x14ac:dyDescent="0.25">
      <c r="A442">
        <v>2673</v>
      </c>
      <c r="B442" t="s">
        <v>231</v>
      </c>
      <c r="C442" t="s">
        <v>485</v>
      </c>
      <c r="D442" t="s">
        <v>303</v>
      </c>
      <c r="F442" s="245" t="s">
        <v>193</v>
      </c>
    </row>
    <row r="443" spans="1:6" hidden="1" x14ac:dyDescent="0.25">
      <c r="A443">
        <v>2674</v>
      </c>
      <c r="B443" t="s">
        <v>231</v>
      </c>
      <c r="C443" t="s">
        <v>486</v>
      </c>
      <c r="D443" t="s">
        <v>303</v>
      </c>
      <c r="F443" s="245" t="s">
        <v>193</v>
      </c>
    </row>
    <row r="444" spans="1:6" hidden="1" x14ac:dyDescent="0.25">
      <c r="A444">
        <v>2675</v>
      </c>
      <c r="B444" t="s">
        <v>231</v>
      </c>
      <c r="C444" t="s">
        <v>487</v>
      </c>
      <c r="D444" t="s">
        <v>303</v>
      </c>
      <c r="F444" s="245" t="s">
        <v>193</v>
      </c>
    </row>
    <row r="445" spans="1:6" hidden="1" x14ac:dyDescent="0.25">
      <c r="A445">
        <v>2676</v>
      </c>
      <c r="B445" t="s">
        <v>231</v>
      </c>
      <c r="C445" t="s">
        <v>488</v>
      </c>
      <c r="D445" t="s">
        <v>303</v>
      </c>
      <c r="F445" s="245" t="s">
        <v>193</v>
      </c>
    </row>
    <row r="446" spans="1:6" hidden="1" x14ac:dyDescent="0.25">
      <c r="A446">
        <v>2677</v>
      </c>
      <c r="B446" t="s">
        <v>231</v>
      </c>
      <c r="C446" t="s">
        <v>489</v>
      </c>
      <c r="D446" t="s">
        <v>303</v>
      </c>
      <c r="F446" s="245" t="s">
        <v>193</v>
      </c>
    </row>
    <row r="447" spans="1:6" hidden="1" x14ac:dyDescent="0.25">
      <c r="A447">
        <v>2678</v>
      </c>
      <c r="B447" t="s">
        <v>231</v>
      </c>
      <c r="C447" t="s">
        <v>490</v>
      </c>
      <c r="D447" t="s">
        <v>303</v>
      </c>
      <c r="F447" s="245" t="s">
        <v>193</v>
      </c>
    </row>
    <row r="448" spans="1:6" hidden="1" x14ac:dyDescent="0.25">
      <c r="A448">
        <v>2681</v>
      </c>
      <c r="B448" t="s">
        <v>231</v>
      </c>
      <c r="C448" t="s">
        <v>491</v>
      </c>
      <c r="D448" t="s">
        <v>219</v>
      </c>
      <c r="F448" s="245" t="s">
        <v>193</v>
      </c>
    </row>
    <row r="449" spans="1:6" hidden="1" x14ac:dyDescent="0.25">
      <c r="A449">
        <v>2682</v>
      </c>
      <c r="B449" t="s">
        <v>231</v>
      </c>
      <c r="C449" t="s">
        <v>492</v>
      </c>
      <c r="D449" t="s">
        <v>219</v>
      </c>
      <c r="F449" s="245" t="s">
        <v>193</v>
      </c>
    </row>
    <row r="450" spans="1:6" hidden="1" x14ac:dyDescent="0.25">
      <c r="A450">
        <v>2683</v>
      </c>
      <c r="B450" t="s">
        <v>231</v>
      </c>
      <c r="C450" t="s">
        <v>493</v>
      </c>
      <c r="D450" t="s">
        <v>219</v>
      </c>
      <c r="F450" s="245" t="s">
        <v>193</v>
      </c>
    </row>
    <row r="451" spans="1:6" hidden="1" x14ac:dyDescent="0.25">
      <c r="A451">
        <v>2685</v>
      </c>
      <c r="B451" t="s">
        <v>231</v>
      </c>
      <c r="C451" t="s">
        <v>494</v>
      </c>
      <c r="D451" t="s">
        <v>303</v>
      </c>
      <c r="F451" s="245" t="s">
        <v>193</v>
      </c>
    </row>
    <row r="452" spans="1:6" hidden="1" x14ac:dyDescent="0.25">
      <c r="A452">
        <v>2686</v>
      </c>
      <c r="B452" t="s">
        <v>231</v>
      </c>
      <c r="C452" t="s">
        <v>495</v>
      </c>
      <c r="D452" t="s">
        <v>303</v>
      </c>
      <c r="F452" s="245" t="s">
        <v>193</v>
      </c>
    </row>
    <row r="453" spans="1:6" hidden="1" x14ac:dyDescent="0.25">
      <c r="A453">
        <v>2687</v>
      </c>
      <c r="B453" t="s">
        <v>231</v>
      </c>
      <c r="C453" t="s">
        <v>496</v>
      </c>
      <c r="D453" t="s">
        <v>303</v>
      </c>
      <c r="F453" s="245" t="s">
        <v>193</v>
      </c>
    </row>
    <row r="454" spans="1:6" hidden="1" x14ac:dyDescent="0.25">
      <c r="A454">
        <v>2688</v>
      </c>
      <c r="B454" t="s">
        <v>231</v>
      </c>
      <c r="C454" t="s">
        <v>497</v>
      </c>
      <c r="D454" t="s">
        <v>303</v>
      </c>
      <c r="F454" s="245" t="s">
        <v>193</v>
      </c>
    </row>
    <row r="455" spans="1:6" hidden="1" x14ac:dyDescent="0.25">
      <c r="A455">
        <v>2691</v>
      </c>
      <c r="B455" t="s">
        <v>231</v>
      </c>
      <c r="C455" t="s">
        <v>498</v>
      </c>
      <c r="D455" t="s">
        <v>303</v>
      </c>
      <c r="F455" s="245" t="s">
        <v>193</v>
      </c>
    </row>
    <row r="456" spans="1:6" hidden="1" x14ac:dyDescent="0.25">
      <c r="A456">
        <v>2692</v>
      </c>
      <c r="B456" t="s">
        <v>231</v>
      </c>
      <c r="C456" t="s">
        <v>499</v>
      </c>
      <c r="D456" t="s">
        <v>303</v>
      </c>
      <c r="F456" s="245" t="s">
        <v>193</v>
      </c>
    </row>
    <row r="457" spans="1:6" hidden="1" x14ac:dyDescent="0.25">
      <c r="A457">
        <v>2693</v>
      </c>
      <c r="B457" t="s">
        <v>231</v>
      </c>
      <c r="C457" t="s">
        <v>500</v>
      </c>
      <c r="D457" t="s">
        <v>303</v>
      </c>
      <c r="F457" s="245" t="s">
        <v>193</v>
      </c>
    </row>
    <row r="458" spans="1:6" hidden="1" x14ac:dyDescent="0.25">
      <c r="A458">
        <v>2694</v>
      </c>
      <c r="B458" t="s">
        <v>231</v>
      </c>
      <c r="C458" t="s">
        <v>501</v>
      </c>
      <c r="D458" t="s">
        <v>303</v>
      </c>
      <c r="F458" s="245" t="s">
        <v>193</v>
      </c>
    </row>
    <row r="459" spans="1:6" hidden="1" x14ac:dyDescent="0.25">
      <c r="A459">
        <v>2696</v>
      </c>
      <c r="B459" t="s">
        <v>231</v>
      </c>
      <c r="C459" t="s">
        <v>502</v>
      </c>
      <c r="D459" t="s">
        <v>303</v>
      </c>
      <c r="F459" s="245" t="s">
        <v>193</v>
      </c>
    </row>
    <row r="460" spans="1:6" hidden="1" x14ac:dyDescent="0.25">
      <c r="A460">
        <v>2697</v>
      </c>
      <c r="B460" t="s">
        <v>231</v>
      </c>
      <c r="C460" t="s">
        <v>503</v>
      </c>
      <c r="D460" t="s">
        <v>303</v>
      </c>
      <c r="F460" s="245" t="s">
        <v>193</v>
      </c>
    </row>
    <row r="461" spans="1:6" hidden="1" x14ac:dyDescent="0.25">
      <c r="A461">
        <v>2698</v>
      </c>
      <c r="B461" t="s">
        <v>231</v>
      </c>
      <c r="C461" t="s">
        <v>504</v>
      </c>
      <c r="D461" t="s">
        <v>303</v>
      </c>
      <c r="F461" s="245" t="s">
        <v>193</v>
      </c>
    </row>
    <row r="462" spans="1:6" hidden="1" x14ac:dyDescent="0.25">
      <c r="A462">
        <v>2699</v>
      </c>
      <c r="B462" t="s">
        <v>231</v>
      </c>
      <c r="C462" t="s">
        <v>505</v>
      </c>
      <c r="D462" t="s">
        <v>303</v>
      </c>
      <c r="F462" s="245" t="s">
        <v>193</v>
      </c>
    </row>
    <row r="463" spans="1:6" hidden="1" x14ac:dyDescent="0.25">
      <c r="A463">
        <v>2700</v>
      </c>
      <c r="B463" t="s">
        <v>243</v>
      </c>
      <c r="C463" t="s">
        <v>506</v>
      </c>
      <c r="D463" t="s">
        <v>219</v>
      </c>
      <c r="F463" s="245" t="s">
        <v>187</v>
      </c>
    </row>
    <row r="464" spans="1:6" hidden="1" x14ac:dyDescent="0.25">
      <c r="A464">
        <v>2711</v>
      </c>
      <c r="B464" t="s">
        <v>231</v>
      </c>
      <c r="C464" t="s">
        <v>507</v>
      </c>
      <c r="D464" t="s">
        <v>219</v>
      </c>
      <c r="F464" s="245" t="s">
        <v>193</v>
      </c>
    </row>
    <row r="465" spans="1:6" hidden="1" x14ac:dyDescent="0.25">
      <c r="A465">
        <v>2712</v>
      </c>
      <c r="B465" t="s">
        <v>231</v>
      </c>
      <c r="C465" t="s">
        <v>508</v>
      </c>
      <c r="D465" t="s">
        <v>219</v>
      </c>
      <c r="F465" s="245" t="s">
        <v>193</v>
      </c>
    </row>
    <row r="466" spans="1:6" hidden="1" x14ac:dyDescent="0.25">
      <c r="A466">
        <v>2713</v>
      </c>
      <c r="B466" t="s">
        <v>231</v>
      </c>
      <c r="C466" t="s">
        <v>509</v>
      </c>
      <c r="D466" t="s">
        <v>219</v>
      </c>
      <c r="F466" s="245" t="s">
        <v>193</v>
      </c>
    </row>
    <row r="467" spans="1:6" hidden="1" x14ac:dyDescent="0.25">
      <c r="A467">
        <v>2721</v>
      </c>
      <c r="B467" t="s">
        <v>243</v>
      </c>
      <c r="C467" t="s">
        <v>510</v>
      </c>
      <c r="D467" t="s">
        <v>219</v>
      </c>
      <c r="F467" s="245" t="s">
        <v>187</v>
      </c>
    </row>
    <row r="468" spans="1:6" hidden="1" x14ac:dyDescent="0.25">
      <c r="A468">
        <v>2723</v>
      </c>
      <c r="B468" t="s">
        <v>231</v>
      </c>
      <c r="C468" t="s">
        <v>511</v>
      </c>
      <c r="D468" t="s">
        <v>219</v>
      </c>
      <c r="F468" s="245" t="s">
        <v>193</v>
      </c>
    </row>
    <row r="469" spans="1:6" hidden="1" x14ac:dyDescent="0.25">
      <c r="A469">
        <v>2724</v>
      </c>
      <c r="B469" t="s">
        <v>231</v>
      </c>
      <c r="C469" t="s">
        <v>512</v>
      </c>
      <c r="D469" t="s">
        <v>219</v>
      </c>
      <c r="F469" s="245" t="s">
        <v>193</v>
      </c>
    </row>
    <row r="470" spans="1:6" hidden="1" x14ac:dyDescent="0.25">
      <c r="A470">
        <v>2730</v>
      </c>
      <c r="B470" t="s">
        <v>243</v>
      </c>
      <c r="C470" t="s">
        <v>513</v>
      </c>
      <c r="D470" t="s">
        <v>219</v>
      </c>
      <c r="F470" s="245" t="s">
        <v>187</v>
      </c>
    </row>
    <row r="471" spans="1:6" hidden="1" x14ac:dyDescent="0.25">
      <c r="A471">
        <v>2735</v>
      </c>
      <c r="B471" t="s">
        <v>231</v>
      </c>
      <c r="C471" t="s">
        <v>514</v>
      </c>
      <c r="D471" t="s">
        <v>219</v>
      </c>
      <c r="F471" s="245" t="s">
        <v>193</v>
      </c>
    </row>
    <row r="472" spans="1:6" hidden="1" x14ac:dyDescent="0.25">
      <c r="A472">
        <v>2736</v>
      </c>
      <c r="B472" t="s">
        <v>231</v>
      </c>
      <c r="C472" t="s">
        <v>515</v>
      </c>
      <c r="D472" t="s">
        <v>219</v>
      </c>
      <c r="F472" s="245" t="s">
        <v>193</v>
      </c>
    </row>
    <row r="473" spans="1:6" hidden="1" x14ac:dyDescent="0.25">
      <c r="A473">
        <v>2737</v>
      </c>
      <c r="B473" t="s">
        <v>231</v>
      </c>
      <c r="C473" t="s">
        <v>516</v>
      </c>
      <c r="D473" t="s">
        <v>219</v>
      </c>
      <c r="F473" s="245" t="s">
        <v>193</v>
      </c>
    </row>
    <row r="474" spans="1:6" hidden="1" x14ac:dyDescent="0.25">
      <c r="A474">
        <v>2738</v>
      </c>
      <c r="B474" t="s">
        <v>243</v>
      </c>
      <c r="C474" t="s">
        <v>506</v>
      </c>
      <c r="D474" t="s">
        <v>219</v>
      </c>
      <c r="F474" s="245" t="s">
        <v>187</v>
      </c>
    </row>
    <row r="475" spans="1:6" hidden="1" x14ac:dyDescent="0.25">
      <c r="A475">
        <v>2740</v>
      </c>
      <c r="B475" t="s">
        <v>243</v>
      </c>
      <c r="C475" t="s">
        <v>517</v>
      </c>
      <c r="D475" t="s">
        <v>219</v>
      </c>
      <c r="F475" s="245" t="s">
        <v>187</v>
      </c>
    </row>
    <row r="476" spans="1:6" hidden="1" x14ac:dyDescent="0.25">
      <c r="A476">
        <v>2745</v>
      </c>
      <c r="B476" t="s">
        <v>231</v>
      </c>
      <c r="C476" t="s">
        <v>518</v>
      </c>
      <c r="D476" t="s">
        <v>219</v>
      </c>
      <c r="F476" s="245" t="s">
        <v>193</v>
      </c>
    </row>
    <row r="477" spans="1:6" hidden="1" x14ac:dyDescent="0.25">
      <c r="A477">
        <v>2746</v>
      </c>
      <c r="B477" t="s">
        <v>231</v>
      </c>
      <c r="C477" t="s">
        <v>519</v>
      </c>
      <c r="D477" t="s">
        <v>219</v>
      </c>
      <c r="F477" s="245" t="s">
        <v>193</v>
      </c>
    </row>
    <row r="478" spans="1:6" hidden="1" x14ac:dyDescent="0.25">
      <c r="A478">
        <v>2747</v>
      </c>
      <c r="B478" t="s">
        <v>231</v>
      </c>
      <c r="C478" t="s">
        <v>520</v>
      </c>
      <c r="D478" t="s">
        <v>219</v>
      </c>
      <c r="F478" s="245" t="s">
        <v>193</v>
      </c>
    </row>
    <row r="479" spans="1:6" hidden="1" x14ac:dyDescent="0.25">
      <c r="A479">
        <v>2750</v>
      </c>
      <c r="B479" t="s">
        <v>243</v>
      </c>
      <c r="C479" t="s">
        <v>521</v>
      </c>
      <c r="D479" t="s">
        <v>219</v>
      </c>
      <c r="F479" s="245" t="s">
        <v>187</v>
      </c>
    </row>
    <row r="480" spans="1:6" hidden="1" x14ac:dyDescent="0.25">
      <c r="A480">
        <v>2755</v>
      </c>
      <c r="B480" t="s">
        <v>231</v>
      </c>
      <c r="C480" t="s">
        <v>522</v>
      </c>
      <c r="D480" t="s">
        <v>219</v>
      </c>
      <c r="F480" s="245" t="s">
        <v>193</v>
      </c>
    </row>
    <row r="481" spans="1:6" hidden="1" x14ac:dyDescent="0.25">
      <c r="A481">
        <v>2760</v>
      </c>
      <c r="B481" t="s">
        <v>243</v>
      </c>
      <c r="C481" t="s">
        <v>523</v>
      </c>
      <c r="D481" t="s">
        <v>219</v>
      </c>
      <c r="F481" s="245" t="s">
        <v>187</v>
      </c>
    </row>
    <row r="482" spans="1:6" hidden="1" x14ac:dyDescent="0.25">
      <c r="A482">
        <v>2764</v>
      </c>
      <c r="B482" t="s">
        <v>231</v>
      </c>
      <c r="C482" t="s">
        <v>524</v>
      </c>
      <c r="D482" t="s">
        <v>219</v>
      </c>
      <c r="F482" s="245" t="s">
        <v>193</v>
      </c>
    </row>
    <row r="483" spans="1:6" hidden="1" x14ac:dyDescent="0.25">
      <c r="A483">
        <v>2765</v>
      </c>
      <c r="B483" t="s">
        <v>231</v>
      </c>
      <c r="C483" t="s">
        <v>525</v>
      </c>
      <c r="D483" t="s">
        <v>219</v>
      </c>
      <c r="F483" s="245" t="s">
        <v>193</v>
      </c>
    </row>
    <row r="484" spans="1:6" hidden="1" x14ac:dyDescent="0.25">
      <c r="A484">
        <v>2766</v>
      </c>
      <c r="B484" t="s">
        <v>243</v>
      </c>
      <c r="C484" t="s">
        <v>526</v>
      </c>
      <c r="D484" t="s">
        <v>219</v>
      </c>
      <c r="F484" s="245" t="s">
        <v>187</v>
      </c>
    </row>
    <row r="485" spans="1:6" hidden="1" x14ac:dyDescent="0.25">
      <c r="A485">
        <v>2767</v>
      </c>
      <c r="B485" t="s">
        <v>231</v>
      </c>
      <c r="C485" t="s">
        <v>527</v>
      </c>
      <c r="D485" t="s">
        <v>219</v>
      </c>
      <c r="F485" s="245" t="s">
        <v>193</v>
      </c>
    </row>
    <row r="486" spans="1:6" hidden="1" x14ac:dyDescent="0.25">
      <c r="A486">
        <v>2768</v>
      </c>
      <c r="B486" t="s">
        <v>231</v>
      </c>
      <c r="C486" t="s">
        <v>528</v>
      </c>
      <c r="D486" t="s">
        <v>219</v>
      </c>
      <c r="F486" s="245" t="s">
        <v>193</v>
      </c>
    </row>
    <row r="487" spans="1:6" hidden="1" x14ac:dyDescent="0.25">
      <c r="A487">
        <v>2769</v>
      </c>
      <c r="B487" t="s">
        <v>231</v>
      </c>
      <c r="C487" t="s">
        <v>529</v>
      </c>
      <c r="D487" t="s">
        <v>219</v>
      </c>
      <c r="F487" s="245" t="s">
        <v>193</v>
      </c>
    </row>
    <row r="488" spans="1:6" hidden="1" x14ac:dyDescent="0.25">
      <c r="A488">
        <v>2800</v>
      </c>
      <c r="B488" t="s">
        <v>530</v>
      </c>
      <c r="C488" t="s">
        <v>531</v>
      </c>
      <c r="D488" t="s">
        <v>233</v>
      </c>
      <c r="F488" s="245" t="s">
        <v>179</v>
      </c>
    </row>
    <row r="489" spans="1:6" hidden="1" x14ac:dyDescent="0.25">
      <c r="A489">
        <v>2821</v>
      </c>
      <c r="B489" t="s">
        <v>231</v>
      </c>
      <c r="C489" t="s">
        <v>532</v>
      </c>
      <c r="D489" t="s">
        <v>233</v>
      </c>
      <c r="F489" s="245" t="s">
        <v>193</v>
      </c>
    </row>
    <row r="490" spans="1:6" hidden="1" x14ac:dyDescent="0.25">
      <c r="A490">
        <v>2822</v>
      </c>
      <c r="B490" t="s">
        <v>231</v>
      </c>
      <c r="C490" t="s">
        <v>533</v>
      </c>
      <c r="D490" t="s">
        <v>233</v>
      </c>
      <c r="F490" s="245" t="s">
        <v>193</v>
      </c>
    </row>
    <row r="491" spans="1:6" hidden="1" x14ac:dyDescent="0.25">
      <c r="A491">
        <v>2823</v>
      </c>
      <c r="B491" t="s">
        <v>231</v>
      </c>
      <c r="C491" t="s">
        <v>534</v>
      </c>
      <c r="D491" t="s">
        <v>233</v>
      </c>
      <c r="F491" s="245" t="s">
        <v>193</v>
      </c>
    </row>
    <row r="492" spans="1:6" hidden="1" x14ac:dyDescent="0.25">
      <c r="A492">
        <v>2824</v>
      </c>
      <c r="B492" t="s">
        <v>231</v>
      </c>
      <c r="C492" t="s">
        <v>535</v>
      </c>
      <c r="D492" t="s">
        <v>233</v>
      </c>
      <c r="F492" s="245" t="s">
        <v>193</v>
      </c>
    </row>
    <row r="493" spans="1:6" hidden="1" x14ac:dyDescent="0.25">
      <c r="A493">
        <v>2831</v>
      </c>
      <c r="B493" t="s">
        <v>231</v>
      </c>
      <c r="C493" t="s">
        <v>536</v>
      </c>
      <c r="D493" t="s">
        <v>233</v>
      </c>
      <c r="F493" s="245" t="s">
        <v>193</v>
      </c>
    </row>
    <row r="494" spans="1:6" hidden="1" x14ac:dyDescent="0.25">
      <c r="A494">
        <v>2832</v>
      </c>
      <c r="B494" t="s">
        <v>231</v>
      </c>
      <c r="C494" t="s">
        <v>537</v>
      </c>
      <c r="D494" t="s">
        <v>233</v>
      </c>
      <c r="F494" s="245" t="s">
        <v>193</v>
      </c>
    </row>
    <row r="495" spans="1:6" hidden="1" x14ac:dyDescent="0.25">
      <c r="A495">
        <v>2833</v>
      </c>
      <c r="B495" t="s">
        <v>231</v>
      </c>
      <c r="C495" t="s">
        <v>538</v>
      </c>
      <c r="D495" t="s">
        <v>233</v>
      </c>
      <c r="F495" s="245" t="s">
        <v>193</v>
      </c>
    </row>
    <row r="496" spans="1:6" hidden="1" x14ac:dyDescent="0.25">
      <c r="A496">
        <v>2834</v>
      </c>
      <c r="B496" t="s">
        <v>231</v>
      </c>
      <c r="C496" t="s">
        <v>539</v>
      </c>
      <c r="D496" t="s">
        <v>233</v>
      </c>
      <c r="F496" s="245" t="s">
        <v>193</v>
      </c>
    </row>
    <row r="497" spans="1:6" hidden="1" x14ac:dyDescent="0.25">
      <c r="A497">
        <v>2835</v>
      </c>
      <c r="B497" t="s">
        <v>243</v>
      </c>
      <c r="C497" t="s">
        <v>540</v>
      </c>
      <c r="D497" t="s">
        <v>233</v>
      </c>
      <c r="F497" s="245" t="s">
        <v>189</v>
      </c>
    </row>
    <row r="498" spans="1:6" hidden="1" x14ac:dyDescent="0.25">
      <c r="A498">
        <v>2836</v>
      </c>
      <c r="B498" t="s">
        <v>231</v>
      </c>
      <c r="C498" t="s">
        <v>541</v>
      </c>
      <c r="D498" t="s">
        <v>233</v>
      </c>
      <c r="F498" s="245" t="s">
        <v>193</v>
      </c>
    </row>
    <row r="499" spans="1:6" hidden="1" x14ac:dyDescent="0.25">
      <c r="A499">
        <v>2837</v>
      </c>
      <c r="B499" t="s">
        <v>231</v>
      </c>
      <c r="C499" t="s">
        <v>542</v>
      </c>
      <c r="D499" t="s">
        <v>233</v>
      </c>
      <c r="F499" s="245" t="s">
        <v>193</v>
      </c>
    </row>
    <row r="500" spans="1:6" hidden="1" x14ac:dyDescent="0.25">
      <c r="A500">
        <v>2840</v>
      </c>
      <c r="B500" t="s">
        <v>243</v>
      </c>
      <c r="C500" t="s">
        <v>543</v>
      </c>
      <c r="D500" t="s">
        <v>233</v>
      </c>
      <c r="F500" s="245" t="s">
        <v>189</v>
      </c>
    </row>
    <row r="501" spans="1:6" hidden="1" x14ac:dyDescent="0.25">
      <c r="A501">
        <v>2851</v>
      </c>
      <c r="B501" t="s">
        <v>231</v>
      </c>
      <c r="C501" t="s">
        <v>544</v>
      </c>
      <c r="D501" t="s">
        <v>233</v>
      </c>
      <c r="F501" s="245" t="s">
        <v>193</v>
      </c>
    </row>
    <row r="502" spans="1:6" hidden="1" x14ac:dyDescent="0.25">
      <c r="A502">
        <v>2852</v>
      </c>
      <c r="B502" t="s">
        <v>231</v>
      </c>
      <c r="C502" t="s">
        <v>545</v>
      </c>
      <c r="D502" t="s">
        <v>233</v>
      </c>
      <c r="F502" s="245" t="s">
        <v>193</v>
      </c>
    </row>
    <row r="503" spans="1:6" hidden="1" x14ac:dyDescent="0.25">
      <c r="A503">
        <v>2853</v>
      </c>
      <c r="B503" t="s">
        <v>231</v>
      </c>
      <c r="C503" t="s">
        <v>546</v>
      </c>
      <c r="D503" t="s">
        <v>233</v>
      </c>
      <c r="F503" s="245" t="s">
        <v>193</v>
      </c>
    </row>
    <row r="504" spans="1:6" hidden="1" x14ac:dyDescent="0.25">
      <c r="A504">
        <v>2854</v>
      </c>
      <c r="B504" t="s">
        <v>231</v>
      </c>
      <c r="C504" t="s">
        <v>547</v>
      </c>
      <c r="D504" t="s">
        <v>233</v>
      </c>
      <c r="F504" s="245" t="s">
        <v>193</v>
      </c>
    </row>
    <row r="505" spans="1:6" hidden="1" x14ac:dyDescent="0.25">
      <c r="A505">
        <v>2855</v>
      </c>
      <c r="B505" t="s">
        <v>231</v>
      </c>
      <c r="C505" t="s">
        <v>548</v>
      </c>
      <c r="D505" t="s">
        <v>233</v>
      </c>
      <c r="F505" s="245" t="s">
        <v>193</v>
      </c>
    </row>
    <row r="506" spans="1:6" hidden="1" x14ac:dyDescent="0.25">
      <c r="A506">
        <v>2856</v>
      </c>
      <c r="B506" t="s">
        <v>231</v>
      </c>
      <c r="C506" t="s">
        <v>549</v>
      </c>
      <c r="D506" t="s">
        <v>233</v>
      </c>
      <c r="F506" s="245" t="s">
        <v>193</v>
      </c>
    </row>
    <row r="507" spans="1:6" hidden="1" x14ac:dyDescent="0.25">
      <c r="A507">
        <v>2858</v>
      </c>
      <c r="B507" t="s">
        <v>231</v>
      </c>
      <c r="C507" t="s">
        <v>550</v>
      </c>
      <c r="D507" t="s">
        <v>233</v>
      </c>
      <c r="F507" s="245" t="s">
        <v>193</v>
      </c>
    </row>
    <row r="508" spans="1:6" hidden="1" x14ac:dyDescent="0.25">
      <c r="A508">
        <v>2859</v>
      </c>
      <c r="B508" t="s">
        <v>231</v>
      </c>
      <c r="C508" t="s">
        <v>551</v>
      </c>
      <c r="D508" t="s">
        <v>233</v>
      </c>
      <c r="F508" s="245" t="s">
        <v>193</v>
      </c>
    </row>
    <row r="509" spans="1:6" hidden="1" x14ac:dyDescent="0.25">
      <c r="A509">
        <v>2861</v>
      </c>
      <c r="B509" t="s">
        <v>231</v>
      </c>
      <c r="C509" t="s">
        <v>552</v>
      </c>
      <c r="D509" t="s">
        <v>233</v>
      </c>
      <c r="F509" s="245" t="s">
        <v>193</v>
      </c>
    </row>
    <row r="510" spans="1:6" hidden="1" x14ac:dyDescent="0.25">
      <c r="A510">
        <v>2862</v>
      </c>
      <c r="B510" t="s">
        <v>231</v>
      </c>
      <c r="C510" t="s">
        <v>553</v>
      </c>
      <c r="D510" t="s">
        <v>233</v>
      </c>
      <c r="F510" s="245" t="s">
        <v>193</v>
      </c>
    </row>
    <row r="511" spans="1:6" hidden="1" x14ac:dyDescent="0.25">
      <c r="A511">
        <v>2870</v>
      </c>
      <c r="B511" t="s">
        <v>243</v>
      </c>
      <c r="C511" t="s">
        <v>554</v>
      </c>
      <c r="D511" t="s">
        <v>233</v>
      </c>
      <c r="F511" s="245" t="s">
        <v>189</v>
      </c>
    </row>
    <row r="512" spans="1:6" hidden="1" x14ac:dyDescent="0.25">
      <c r="A512">
        <v>2879</v>
      </c>
      <c r="B512" t="s">
        <v>243</v>
      </c>
      <c r="C512" t="s">
        <v>554</v>
      </c>
      <c r="D512" t="s">
        <v>233</v>
      </c>
      <c r="F512" s="245" t="s">
        <v>189</v>
      </c>
    </row>
    <row r="513" spans="1:6" hidden="1" x14ac:dyDescent="0.25">
      <c r="A513">
        <v>2881</v>
      </c>
      <c r="B513" t="s">
        <v>231</v>
      </c>
      <c r="C513" t="s">
        <v>555</v>
      </c>
      <c r="D513" t="s">
        <v>233</v>
      </c>
      <c r="F513" s="245" t="s">
        <v>193</v>
      </c>
    </row>
    <row r="514" spans="1:6" hidden="1" x14ac:dyDescent="0.25">
      <c r="A514">
        <v>2882</v>
      </c>
      <c r="B514" t="s">
        <v>231</v>
      </c>
      <c r="C514" t="s">
        <v>556</v>
      </c>
      <c r="D514" t="s">
        <v>233</v>
      </c>
      <c r="F514" s="245" t="s">
        <v>193</v>
      </c>
    </row>
    <row r="515" spans="1:6" hidden="1" x14ac:dyDescent="0.25">
      <c r="A515">
        <v>2883</v>
      </c>
      <c r="B515" t="s">
        <v>231</v>
      </c>
      <c r="C515" t="s">
        <v>557</v>
      </c>
      <c r="D515" t="s">
        <v>233</v>
      </c>
      <c r="F515" s="245" t="s">
        <v>193</v>
      </c>
    </row>
    <row r="516" spans="1:6" hidden="1" x14ac:dyDescent="0.25">
      <c r="A516">
        <v>2884</v>
      </c>
      <c r="B516" t="s">
        <v>231</v>
      </c>
      <c r="C516" t="s">
        <v>558</v>
      </c>
      <c r="D516" t="s">
        <v>233</v>
      </c>
      <c r="F516" s="245" t="s">
        <v>193</v>
      </c>
    </row>
    <row r="517" spans="1:6" hidden="1" x14ac:dyDescent="0.25">
      <c r="A517">
        <v>2885</v>
      </c>
      <c r="B517" t="s">
        <v>231</v>
      </c>
      <c r="C517" t="s">
        <v>559</v>
      </c>
      <c r="D517" t="s">
        <v>233</v>
      </c>
      <c r="F517" s="245" t="s">
        <v>193</v>
      </c>
    </row>
    <row r="518" spans="1:6" hidden="1" x14ac:dyDescent="0.25">
      <c r="A518">
        <v>2886</v>
      </c>
      <c r="B518" t="s">
        <v>231</v>
      </c>
      <c r="C518" t="s">
        <v>560</v>
      </c>
      <c r="D518" t="s">
        <v>233</v>
      </c>
      <c r="F518" s="245" t="s">
        <v>193</v>
      </c>
    </row>
    <row r="519" spans="1:6" hidden="1" x14ac:dyDescent="0.25">
      <c r="A519">
        <v>2887</v>
      </c>
      <c r="B519" t="s">
        <v>231</v>
      </c>
      <c r="C519" t="s">
        <v>561</v>
      </c>
      <c r="D519" t="s">
        <v>233</v>
      </c>
      <c r="F519" s="245" t="s">
        <v>193</v>
      </c>
    </row>
    <row r="520" spans="1:6" hidden="1" x14ac:dyDescent="0.25">
      <c r="A520">
        <v>2888</v>
      </c>
      <c r="B520" t="s">
        <v>231</v>
      </c>
      <c r="C520" t="s">
        <v>562</v>
      </c>
      <c r="D520" t="s">
        <v>233</v>
      </c>
      <c r="F520" s="245" t="s">
        <v>193</v>
      </c>
    </row>
    <row r="521" spans="1:6" hidden="1" x14ac:dyDescent="0.25">
      <c r="A521">
        <v>2889</v>
      </c>
      <c r="B521" t="s">
        <v>231</v>
      </c>
      <c r="C521" t="s">
        <v>563</v>
      </c>
      <c r="D521" t="s">
        <v>233</v>
      </c>
      <c r="F521" s="245" t="s">
        <v>193</v>
      </c>
    </row>
    <row r="522" spans="1:6" hidden="1" x14ac:dyDescent="0.25">
      <c r="A522">
        <v>2890</v>
      </c>
      <c r="B522" t="s">
        <v>243</v>
      </c>
      <c r="C522" t="s">
        <v>540</v>
      </c>
      <c r="D522" t="s">
        <v>233</v>
      </c>
      <c r="F522" s="245" t="s">
        <v>189</v>
      </c>
    </row>
    <row r="523" spans="1:6" hidden="1" x14ac:dyDescent="0.25">
      <c r="A523">
        <v>2896</v>
      </c>
      <c r="B523" t="s">
        <v>231</v>
      </c>
      <c r="C523" t="s">
        <v>564</v>
      </c>
      <c r="D523" t="s">
        <v>233</v>
      </c>
      <c r="F523" s="245" t="s">
        <v>193</v>
      </c>
    </row>
    <row r="524" spans="1:6" hidden="1" x14ac:dyDescent="0.25">
      <c r="A524">
        <v>2897</v>
      </c>
      <c r="B524" t="s">
        <v>231</v>
      </c>
      <c r="C524" t="s">
        <v>565</v>
      </c>
      <c r="D524" t="s">
        <v>233</v>
      </c>
      <c r="F524" s="245" t="s">
        <v>193</v>
      </c>
    </row>
    <row r="525" spans="1:6" hidden="1" x14ac:dyDescent="0.25">
      <c r="A525">
        <v>2898</v>
      </c>
      <c r="B525" t="s">
        <v>231</v>
      </c>
      <c r="C525" t="s">
        <v>566</v>
      </c>
      <c r="D525" t="s">
        <v>233</v>
      </c>
      <c r="F525" s="245" t="s">
        <v>193</v>
      </c>
    </row>
    <row r="526" spans="1:6" hidden="1" x14ac:dyDescent="0.25">
      <c r="A526">
        <v>2899</v>
      </c>
      <c r="B526" t="s">
        <v>231</v>
      </c>
      <c r="C526" t="s">
        <v>567</v>
      </c>
      <c r="D526" t="s">
        <v>233</v>
      </c>
      <c r="F526" s="245" t="s">
        <v>193</v>
      </c>
    </row>
    <row r="527" spans="1:6" hidden="1" x14ac:dyDescent="0.25">
      <c r="A527">
        <v>2900</v>
      </c>
      <c r="B527" t="s">
        <v>243</v>
      </c>
      <c r="C527" t="s">
        <v>568</v>
      </c>
      <c r="D527" t="s">
        <v>233</v>
      </c>
      <c r="F527" s="245" t="s">
        <v>189</v>
      </c>
    </row>
    <row r="528" spans="1:6" hidden="1" x14ac:dyDescent="0.25">
      <c r="A528">
        <v>2903</v>
      </c>
      <c r="B528" t="s">
        <v>243</v>
      </c>
      <c r="C528" t="s">
        <v>568</v>
      </c>
      <c r="D528" t="s">
        <v>233</v>
      </c>
      <c r="F528" s="245" t="s">
        <v>189</v>
      </c>
    </row>
    <row r="529" spans="1:6" hidden="1" x14ac:dyDescent="0.25">
      <c r="A529">
        <v>2911</v>
      </c>
      <c r="B529" t="s">
        <v>231</v>
      </c>
      <c r="C529" t="s">
        <v>569</v>
      </c>
      <c r="D529" t="s">
        <v>233</v>
      </c>
      <c r="F529" s="245" t="s">
        <v>193</v>
      </c>
    </row>
    <row r="530" spans="1:6" hidden="1" x14ac:dyDescent="0.25">
      <c r="A530">
        <v>2921</v>
      </c>
      <c r="B530" t="s">
        <v>243</v>
      </c>
      <c r="C530" t="s">
        <v>568</v>
      </c>
      <c r="D530" t="s">
        <v>233</v>
      </c>
      <c r="F530" s="245" t="s">
        <v>189</v>
      </c>
    </row>
    <row r="531" spans="1:6" hidden="1" x14ac:dyDescent="0.25">
      <c r="A531">
        <v>2931</v>
      </c>
      <c r="B531" t="s">
        <v>231</v>
      </c>
      <c r="C531" t="s">
        <v>570</v>
      </c>
      <c r="D531" t="s">
        <v>233</v>
      </c>
      <c r="F531" s="245" t="s">
        <v>193</v>
      </c>
    </row>
    <row r="532" spans="1:6" hidden="1" x14ac:dyDescent="0.25">
      <c r="A532">
        <v>2941</v>
      </c>
      <c r="B532" t="s">
        <v>243</v>
      </c>
      <c r="C532" t="s">
        <v>571</v>
      </c>
      <c r="D532" t="s">
        <v>233</v>
      </c>
      <c r="F532" s="245" t="s">
        <v>189</v>
      </c>
    </row>
    <row r="533" spans="1:6" hidden="1" x14ac:dyDescent="0.25">
      <c r="A533">
        <v>2942</v>
      </c>
      <c r="B533" t="s">
        <v>231</v>
      </c>
      <c r="C533" t="s">
        <v>572</v>
      </c>
      <c r="D533" t="s">
        <v>233</v>
      </c>
      <c r="F533" s="245" t="s">
        <v>193</v>
      </c>
    </row>
    <row r="534" spans="1:6" hidden="1" x14ac:dyDescent="0.25">
      <c r="A534">
        <v>2943</v>
      </c>
      <c r="B534" t="s">
        <v>243</v>
      </c>
      <c r="C534" t="s">
        <v>573</v>
      </c>
      <c r="D534" t="s">
        <v>233</v>
      </c>
      <c r="F534" s="245" t="s">
        <v>189</v>
      </c>
    </row>
    <row r="535" spans="1:6" hidden="1" x14ac:dyDescent="0.25">
      <c r="A535">
        <v>2944</v>
      </c>
      <c r="B535" t="s">
        <v>231</v>
      </c>
      <c r="C535" t="s">
        <v>574</v>
      </c>
      <c r="D535" t="s">
        <v>233</v>
      </c>
      <c r="F535" s="245" t="s">
        <v>193</v>
      </c>
    </row>
    <row r="536" spans="1:6" hidden="1" x14ac:dyDescent="0.25">
      <c r="A536">
        <v>2945</v>
      </c>
      <c r="B536" t="s">
        <v>231</v>
      </c>
      <c r="C536" t="s">
        <v>575</v>
      </c>
      <c r="D536" t="s">
        <v>233</v>
      </c>
      <c r="F536" s="245" t="s">
        <v>193</v>
      </c>
    </row>
    <row r="537" spans="1:6" hidden="1" x14ac:dyDescent="0.25">
      <c r="A537">
        <v>2946</v>
      </c>
      <c r="B537" t="s">
        <v>231</v>
      </c>
      <c r="C537" t="s">
        <v>576</v>
      </c>
      <c r="D537" t="s">
        <v>233</v>
      </c>
      <c r="F537" s="245" t="s">
        <v>193</v>
      </c>
    </row>
    <row r="538" spans="1:6" hidden="1" x14ac:dyDescent="0.25">
      <c r="A538">
        <v>2947</v>
      </c>
      <c r="B538" t="s">
        <v>231</v>
      </c>
      <c r="C538" t="s">
        <v>577</v>
      </c>
      <c r="D538" t="s">
        <v>233</v>
      </c>
      <c r="F538" s="245" t="s">
        <v>193</v>
      </c>
    </row>
    <row r="539" spans="1:6" hidden="1" x14ac:dyDescent="0.25">
      <c r="A539">
        <v>2948</v>
      </c>
      <c r="B539" t="s">
        <v>231</v>
      </c>
      <c r="C539" t="s">
        <v>578</v>
      </c>
      <c r="D539" t="s">
        <v>233</v>
      </c>
      <c r="F539" s="245" t="s">
        <v>193</v>
      </c>
    </row>
    <row r="540" spans="1:6" hidden="1" x14ac:dyDescent="0.25">
      <c r="A540">
        <v>2949</v>
      </c>
      <c r="B540" t="s">
        <v>231</v>
      </c>
      <c r="C540" t="s">
        <v>579</v>
      </c>
      <c r="D540" t="s">
        <v>233</v>
      </c>
      <c r="F540" s="245" t="s">
        <v>193</v>
      </c>
    </row>
    <row r="541" spans="1:6" hidden="1" x14ac:dyDescent="0.25">
      <c r="A541">
        <v>3000</v>
      </c>
      <c r="B541" t="s">
        <v>243</v>
      </c>
      <c r="C541" t="s">
        <v>580</v>
      </c>
      <c r="D541" t="s">
        <v>581</v>
      </c>
      <c r="F541" s="245" t="s">
        <v>187</v>
      </c>
    </row>
    <row r="542" spans="1:6" hidden="1" x14ac:dyDescent="0.25">
      <c r="A542">
        <v>3009</v>
      </c>
      <c r="B542" t="s">
        <v>231</v>
      </c>
      <c r="C542" t="s">
        <v>582</v>
      </c>
      <c r="D542" t="s">
        <v>581</v>
      </c>
      <c r="F542" s="245" t="s">
        <v>193</v>
      </c>
    </row>
    <row r="543" spans="1:6" hidden="1" x14ac:dyDescent="0.25">
      <c r="A543">
        <v>3011</v>
      </c>
      <c r="B543" t="s">
        <v>231</v>
      </c>
      <c r="C543" t="s">
        <v>583</v>
      </c>
      <c r="D543" t="s">
        <v>581</v>
      </c>
      <c r="F543" s="245" t="s">
        <v>193</v>
      </c>
    </row>
    <row r="544" spans="1:6" hidden="1" x14ac:dyDescent="0.25">
      <c r="A544">
        <v>3012</v>
      </c>
      <c r="B544" t="s">
        <v>231</v>
      </c>
      <c r="C544" t="s">
        <v>584</v>
      </c>
      <c r="D544" t="s">
        <v>581</v>
      </c>
      <c r="F544" s="245" t="s">
        <v>193</v>
      </c>
    </row>
    <row r="545" spans="1:6" hidden="1" x14ac:dyDescent="0.25">
      <c r="A545">
        <v>3013</v>
      </c>
      <c r="B545" t="s">
        <v>231</v>
      </c>
      <c r="C545" t="s">
        <v>585</v>
      </c>
      <c r="D545" t="s">
        <v>581</v>
      </c>
      <c r="F545" s="245" t="s">
        <v>193</v>
      </c>
    </row>
    <row r="546" spans="1:6" hidden="1" x14ac:dyDescent="0.25">
      <c r="A546">
        <v>3014</v>
      </c>
      <c r="B546" t="s">
        <v>231</v>
      </c>
      <c r="C546" t="s">
        <v>586</v>
      </c>
      <c r="D546" t="s">
        <v>581</v>
      </c>
      <c r="F546" s="245" t="s">
        <v>193</v>
      </c>
    </row>
    <row r="547" spans="1:6" hidden="1" x14ac:dyDescent="0.25">
      <c r="A547">
        <v>3015</v>
      </c>
      <c r="B547" t="s">
        <v>231</v>
      </c>
      <c r="C547" t="s">
        <v>587</v>
      </c>
      <c r="D547" t="s">
        <v>581</v>
      </c>
      <c r="F547" s="245" t="s">
        <v>193</v>
      </c>
    </row>
    <row r="548" spans="1:6" hidden="1" x14ac:dyDescent="0.25">
      <c r="A548">
        <v>3016</v>
      </c>
      <c r="B548" t="s">
        <v>231</v>
      </c>
      <c r="C548" t="s">
        <v>588</v>
      </c>
      <c r="D548" t="s">
        <v>581</v>
      </c>
      <c r="F548" s="245" t="s">
        <v>193</v>
      </c>
    </row>
    <row r="549" spans="1:6" hidden="1" x14ac:dyDescent="0.25">
      <c r="A549">
        <v>3021</v>
      </c>
      <c r="B549" t="s">
        <v>243</v>
      </c>
      <c r="C549" t="s">
        <v>589</v>
      </c>
      <c r="D549" t="s">
        <v>581</v>
      </c>
      <c r="F549" s="245" t="s">
        <v>187</v>
      </c>
    </row>
    <row r="550" spans="1:6" hidden="1" x14ac:dyDescent="0.25">
      <c r="A550">
        <v>3022</v>
      </c>
      <c r="B550" t="s">
        <v>243</v>
      </c>
      <c r="C550" t="s">
        <v>589</v>
      </c>
      <c r="D550" t="s">
        <v>581</v>
      </c>
      <c r="F550" s="245" t="s">
        <v>187</v>
      </c>
    </row>
    <row r="551" spans="1:6" hidden="1" x14ac:dyDescent="0.25">
      <c r="A551">
        <v>3023</v>
      </c>
      <c r="B551" t="s">
        <v>231</v>
      </c>
      <c r="C551" t="s">
        <v>590</v>
      </c>
      <c r="D551" t="s">
        <v>581</v>
      </c>
      <c r="F551" s="245" t="s">
        <v>193</v>
      </c>
    </row>
    <row r="552" spans="1:6" hidden="1" x14ac:dyDescent="0.25">
      <c r="A552">
        <v>3024</v>
      </c>
      <c r="B552" t="s">
        <v>243</v>
      </c>
      <c r="C552" t="s">
        <v>589</v>
      </c>
      <c r="D552" t="s">
        <v>581</v>
      </c>
      <c r="F552" s="245" t="s">
        <v>187</v>
      </c>
    </row>
    <row r="553" spans="1:6" hidden="1" x14ac:dyDescent="0.25">
      <c r="A553">
        <v>3031</v>
      </c>
      <c r="B553" t="s">
        <v>231</v>
      </c>
      <c r="C553" t="s">
        <v>591</v>
      </c>
      <c r="D553" t="s">
        <v>581</v>
      </c>
      <c r="F553" s="245" t="s">
        <v>193</v>
      </c>
    </row>
    <row r="554" spans="1:6" hidden="1" x14ac:dyDescent="0.25">
      <c r="A554">
        <v>3032</v>
      </c>
      <c r="B554" t="s">
        <v>231</v>
      </c>
      <c r="C554" t="s">
        <v>592</v>
      </c>
      <c r="D554" t="s">
        <v>581</v>
      </c>
      <c r="F554" s="245" t="s">
        <v>193</v>
      </c>
    </row>
    <row r="555" spans="1:6" hidden="1" x14ac:dyDescent="0.25">
      <c r="A555">
        <v>3033</v>
      </c>
      <c r="B555" t="s">
        <v>231</v>
      </c>
      <c r="C555" t="s">
        <v>593</v>
      </c>
      <c r="D555" t="s">
        <v>581</v>
      </c>
      <c r="F555" s="245" t="s">
        <v>193</v>
      </c>
    </row>
    <row r="556" spans="1:6" hidden="1" x14ac:dyDescent="0.25">
      <c r="A556">
        <v>3034</v>
      </c>
      <c r="B556" t="s">
        <v>231</v>
      </c>
      <c r="C556" t="s">
        <v>594</v>
      </c>
      <c r="D556" t="s">
        <v>581</v>
      </c>
      <c r="F556" s="245" t="s">
        <v>193</v>
      </c>
    </row>
    <row r="557" spans="1:6" hidden="1" x14ac:dyDescent="0.25">
      <c r="A557">
        <v>3035</v>
      </c>
      <c r="B557" t="s">
        <v>243</v>
      </c>
      <c r="C557" t="s">
        <v>595</v>
      </c>
      <c r="D557" t="s">
        <v>581</v>
      </c>
      <c r="F557" s="245" t="s">
        <v>187</v>
      </c>
    </row>
    <row r="558" spans="1:6" hidden="1" x14ac:dyDescent="0.25">
      <c r="A558">
        <v>3036</v>
      </c>
      <c r="B558" t="s">
        <v>231</v>
      </c>
      <c r="C558" t="s">
        <v>596</v>
      </c>
      <c r="D558" t="s">
        <v>581</v>
      </c>
      <c r="F558" s="245" t="s">
        <v>193</v>
      </c>
    </row>
    <row r="559" spans="1:6" hidden="1" x14ac:dyDescent="0.25">
      <c r="A559">
        <v>3041</v>
      </c>
      <c r="B559" t="s">
        <v>231</v>
      </c>
      <c r="C559" t="s">
        <v>597</v>
      </c>
      <c r="D559" t="s">
        <v>303</v>
      </c>
      <c r="F559" s="245" t="s">
        <v>193</v>
      </c>
    </row>
    <row r="560" spans="1:6" hidden="1" x14ac:dyDescent="0.25">
      <c r="A560">
        <v>3042</v>
      </c>
      <c r="B560" t="s">
        <v>231</v>
      </c>
      <c r="C560" t="s">
        <v>598</v>
      </c>
      <c r="D560" t="s">
        <v>303</v>
      </c>
      <c r="F560" s="245" t="s">
        <v>193</v>
      </c>
    </row>
    <row r="561" spans="1:6" hidden="1" x14ac:dyDescent="0.25">
      <c r="A561">
        <v>3043</v>
      </c>
      <c r="B561" t="s">
        <v>231</v>
      </c>
      <c r="C561" t="s">
        <v>599</v>
      </c>
      <c r="D561" t="s">
        <v>303</v>
      </c>
      <c r="F561" s="245" t="s">
        <v>193</v>
      </c>
    </row>
    <row r="562" spans="1:6" hidden="1" x14ac:dyDescent="0.25">
      <c r="A562">
        <v>3044</v>
      </c>
      <c r="B562" t="s">
        <v>231</v>
      </c>
      <c r="C562" t="s">
        <v>600</v>
      </c>
      <c r="D562" t="s">
        <v>303</v>
      </c>
      <c r="F562" s="245" t="s">
        <v>193</v>
      </c>
    </row>
    <row r="563" spans="1:6" hidden="1" x14ac:dyDescent="0.25">
      <c r="A563">
        <v>3045</v>
      </c>
      <c r="B563" t="s">
        <v>231</v>
      </c>
      <c r="C563" t="s">
        <v>601</v>
      </c>
      <c r="D563" t="s">
        <v>303</v>
      </c>
      <c r="F563" s="245" t="s">
        <v>193</v>
      </c>
    </row>
    <row r="564" spans="1:6" hidden="1" x14ac:dyDescent="0.25">
      <c r="A564">
        <v>3046</v>
      </c>
      <c r="B564" t="s">
        <v>231</v>
      </c>
      <c r="C564" t="s">
        <v>602</v>
      </c>
      <c r="D564" t="s">
        <v>303</v>
      </c>
      <c r="F564" s="245" t="s">
        <v>193</v>
      </c>
    </row>
    <row r="565" spans="1:6" hidden="1" x14ac:dyDescent="0.25">
      <c r="A565">
        <v>3047</v>
      </c>
      <c r="B565" t="s">
        <v>231</v>
      </c>
      <c r="C565" t="s">
        <v>603</v>
      </c>
      <c r="D565" t="s">
        <v>303</v>
      </c>
      <c r="F565" s="245" t="s">
        <v>193</v>
      </c>
    </row>
    <row r="566" spans="1:6" hidden="1" x14ac:dyDescent="0.25">
      <c r="A566">
        <v>3051</v>
      </c>
      <c r="B566" t="s">
        <v>231</v>
      </c>
      <c r="C566" t="s">
        <v>604</v>
      </c>
      <c r="D566" t="s">
        <v>303</v>
      </c>
      <c r="F566" s="245" t="s">
        <v>193</v>
      </c>
    </row>
    <row r="567" spans="1:6" hidden="1" x14ac:dyDescent="0.25">
      <c r="A567">
        <v>3052</v>
      </c>
      <c r="B567" t="s">
        <v>231</v>
      </c>
      <c r="C567" t="s">
        <v>605</v>
      </c>
      <c r="D567" t="s">
        <v>303</v>
      </c>
      <c r="F567" s="245" t="s">
        <v>193</v>
      </c>
    </row>
    <row r="568" spans="1:6" hidden="1" x14ac:dyDescent="0.25">
      <c r="A568">
        <v>3053</v>
      </c>
      <c r="B568" t="s">
        <v>231</v>
      </c>
      <c r="C568" t="s">
        <v>606</v>
      </c>
      <c r="D568" t="s">
        <v>303</v>
      </c>
      <c r="F568" s="245" t="s">
        <v>193</v>
      </c>
    </row>
    <row r="569" spans="1:6" hidden="1" x14ac:dyDescent="0.25">
      <c r="A569">
        <v>3060</v>
      </c>
      <c r="B569" t="s">
        <v>243</v>
      </c>
      <c r="C569" t="s">
        <v>607</v>
      </c>
      <c r="D569" t="s">
        <v>303</v>
      </c>
      <c r="F569" s="245" t="s">
        <v>187</v>
      </c>
    </row>
    <row r="570" spans="1:6" hidden="1" x14ac:dyDescent="0.25">
      <c r="A570">
        <v>3063</v>
      </c>
      <c r="B570" t="s">
        <v>231</v>
      </c>
      <c r="C570" t="s">
        <v>608</v>
      </c>
      <c r="D570" t="s">
        <v>303</v>
      </c>
      <c r="F570" s="245" t="s">
        <v>193</v>
      </c>
    </row>
    <row r="571" spans="1:6" hidden="1" x14ac:dyDescent="0.25">
      <c r="A571">
        <v>3064</v>
      </c>
      <c r="B571" t="s">
        <v>231</v>
      </c>
      <c r="C571" t="s">
        <v>609</v>
      </c>
      <c r="D571" t="s">
        <v>303</v>
      </c>
      <c r="F571" s="245" t="s">
        <v>193</v>
      </c>
    </row>
    <row r="572" spans="1:6" hidden="1" x14ac:dyDescent="0.25">
      <c r="A572">
        <v>3065</v>
      </c>
      <c r="B572" t="s">
        <v>243</v>
      </c>
      <c r="C572" t="s">
        <v>607</v>
      </c>
      <c r="D572" t="s">
        <v>303</v>
      </c>
      <c r="F572" s="245" t="s">
        <v>187</v>
      </c>
    </row>
    <row r="573" spans="1:6" hidden="1" x14ac:dyDescent="0.25">
      <c r="A573">
        <v>3066</v>
      </c>
      <c r="B573" t="s">
        <v>231</v>
      </c>
      <c r="C573" t="s">
        <v>610</v>
      </c>
      <c r="D573" t="s">
        <v>303</v>
      </c>
      <c r="F573" s="245" t="s">
        <v>193</v>
      </c>
    </row>
    <row r="574" spans="1:6" hidden="1" x14ac:dyDescent="0.25">
      <c r="A574">
        <v>3067</v>
      </c>
      <c r="B574" t="s">
        <v>231</v>
      </c>
      <c r="C574" t="s">
        <v>611</v>
      </c>
      <c r="D574" t="s">
        <v>303</v>
      </c>
      <c r="F574" s="245" t="s">
        <v>193</v>
      </c>
    </row>
    <row r="575" spans="1:6" hidden="1" x14ac:dyDescent="0.25">
      <c r="A575">
        <v>3068</v>
      </c>
      <c r="B575" t="s">
        <v>231</v>
      </c>
      <c r="C575" t="s">
        <v>612</v>
      </c>
      <c r="D575" t="s">
        <v>303</v>
      </c>
      <c r="F575" s="245" t="s">
        <v>193</v>
      </c>
    </row>
    <row r="576" spans="1:6" hidden="1" x14ac:dyDescent="0.25">
      <c r="A576">
        <v>3069</v>
      </c>
      <c r="B576" t="s">
        <v>231</v>
      </c>
      <c r="C576" t="s">
        <v>613</v>
      </c>
      <c r="D576" t="s">
        <v>303</v>
      </c>
      <c r="F576" s="245" t="s">
        <v>193</v>
      </c>
    </row>
    <row r="577" spans="1:6" hidden="1" x14ac:dyDescent="0.25">
      <c r="A577">
        <v>3070</v>
      </c>
      <c r="B577" t="s">
        <v>243</v>
      </c>
      <c r="C577" t="s">
        <v>614</v>
      </c>
      <c r="D577" t="s">
        <v>303</v>
      </c>
      <c r="F577" s="245" t="s">
        <v>187</v>
      </c>
    </row>
    <row r="578" spans="1:6" hidden="1" x14ac:dyDescent="0.25">
      <c r="A578">
        <v>3071</v>
      </c>
      <c r="B578" t="s">
        <v>243</v>
      </c>
      <c r="C578" t="s">
        <v>615</v>
      </c>
      <c r="D578" t="s">
        <v>303</v>
      </c>
      <c r="F578" s="245" t="s">
        <v>187</v>
      </c>
    </row>
    <row r="579" spans="1:6" hidden="1" x14ac:dyDescent="0.25">
      <c r="A579">
        <v>3073</v>
      </c>
      <c r="B579" t="s">
        <v>231</v>
      </c>
      <c r="C579" t="s">
        <v>616</v>
      </c>
      <c r="D579" t="s">
        <v>303</v>
      </c>
      <c r="F579" s="245" t="s">
        <v>193</v>
      </c>
    </row>
    <row r="580" spans="1:6" hidden="1" x14ac:dyDescent="0.25">
      <c r="A580">
        <v>3074</v>
      </c>
      <c r="B580" t="s">
        <v>231</v>
      </c>
      <c r="C580" t="s">
        <v>617</v>
      </c>
      <c r="D580" t="s">
        <v>303</v>
      </c>
      <c r="F580" s="245" t="s">
        <v>193</v>
      </c>
    </row>
    <row r="581" spans="1:6" hidden="1" x14ac:dyDescent="0.25">
      <c r="A581">
        <v>3075</v>
      </c>
      <c r="B581" t="s">
        <v>231</v>
      </c>
      <c r="C581" t="s">
        <v>618</v>
      </c>
      <c r="D581" t="s">
        <v>303</v>
      </c>
      <c r="F581" s="245" t="s">
        <v>193</v>
      </c>
    </row>
    <row r="582" spans="1:6" hidden="1" x14ac:dyDescent="0.25">
      <c r="A582">
        <v>3077</v>
      </c>
      <c r="B582" t="s">
        <v>231</v>
      </c>
      <c r="C582" t="s">
        <v>619</v>
      </c>
      <c r="D582" t="s">
        <v>303</v>
      </c>
      <c r="F582" s="245" t="s">
        <v>193</v>
      </c>
    </row>
    <row r="583" spans="1:6" hidden="1" x14ac:dyDescent="0.25">
      <c r="A583">
        <v>3078</v>
      </c>
      <c r="B583" t="s">
        <v>243</v>
      </c>
      <c r="C583" t="s">
        <v>614</v>
      </c>
      <c r="D583" t="s">
        <v>303</v>
      </c>
      <c r="F583" s="245" t="s">
        <v>187</v>
      </c>
    </row>
    <row r="584" spans="1:6" hidden="1" x14ac:dyDescent="0.25">
      <c r="A584">
        <v>3082</v>
      </c>
      <c r="B584" t="s">
        <v>243</v>
      </c>
      <c r="C584" t="s">
        <v>607</v>
      </c>
      <c r="D584" t="s">
        <v>303</v>
      </c>
      <c r="F584" s="245" t="s">
        <v>187</v>
      </c>
    </row>
    <row r="585" spans="1:6" hidden="1" x14ac:dyDescent="0.25">
      <c r="A585">
        <v>3100</v>
      </c>
      <c r="B585" t="s">
        <v>530</v>
      </c>
      <c r="C585" t="s">
        <v>620</v>
      </c>
      <c r="D585" t="s">
        <v>303</v>
      </c>
      <c r="F585" s="245" t="s">
        <v>179</v>
      </c>
    </row>
    <row r="586" spans="1:6" hidden="1" x14ac:dyDescent="0.25">
      <c r="A586">
        <v>3102</v>
      </c>
      <c r="B586" t="s">
        <v>530</v>
      </c>
      <c r="C586" t="s">
        <v>620</v>
      </c>
      <c r="D586" t="s">
        <v>303</v>
      </c>
      <c r="F586" s="245" t="s">
        <v>179</v>
      </c>
    </row>
    <row r="587" spans="1:6" hidden="1" x14ac:dyDescent="0.25">
      <c r="A587">
        <v>3104</v>
      </c>
      <c r="B587" t="s">
        <v>530</v>
      </c>
      <c r="C587" t="s">
        <v>620</v>
      </c>
      <c r="D587" t="s">
        <v>303</v>
      </c>
      <c r="F587" s="245" t="s">
        <v>179</v>
      </c>
    </row>
    <row r="588" spans="1:6" hidden="1" x14ac:dyDescent="0.25">
      <c r="A588">
        <v>3109</v>
      </c>
      <c r="B588" t="s">
        <v>530</v>
      </c>
      <c r="C588" t="s">
        <v>620</v>
      </c>
      <c r="D588" t="s">
        <v>303</v>
      </c>
      <c r="F588" s="245" t="s">
        <v>179</v>
      </c>
    </row>
    <row r="589" spans="1:6" hidden="1" x14ac:dyDescent="0.25">
      <c r="A589">
        <v>3121</v>
      </c>
      <c r="B589" t="s">
        <v>231</v>
      </c>
      <c r="C589" t="s">
        <v>621</v>
      </c>
      <c r="D589" t="s">
        <v>303</v>
      </c>
      <c r="F589" s="245" t="s">
        <v>193</v>
      </c>
    </row>
    <row r="590" spans="1:6" hidden="1" x14ac:dyDescent="0.25">
      <c r="A590">
        <v>3123</v>
      </c>
      <c r="B590" t="s">
        <v>231</v>
      </c>
      <c r="C590" t="s">
        <v>622</v>
      </c>
      <c r="D590" t="s">
        <v>303</v>
      </c>
      <c r="F590" s="245" t="s">
        <v>193</v>
      </c>
    </row>
    <row r="591" spans="1:6" hidden="1" x14ac:dyDescent="0.25">
      <c r="A591">
        <v>3124</v>
      </c>
      <c r="B591" t="s">
        <v>231</v>
      </c>
      <c r="C591" t="s">
        <v>623</v>
      </c>
      <c r="D591" t="s">
        <v>303</v>
      </c>
      <c r="F591" s="245" t="s">
        <v>193</v>
      </c>
    </row>
    <row r="592" spans="1:6" hidden="1" x14ac:dyDescent="0.25">
      <c r="A592">
        <v>3125</v>
      </c>
      <c r="B592" t="s">
        <v>231</v>
      </c>
      <c r="C592" t="s">
        <v>624</v>
      </c>
      <c r="D592" t="s">
        <v>303</v>
      </c>
      <c r="F592" s="245" t="s">
        <v>193</v>
      </c>
    </row>
    <row r="593" spans="1:6" hidden="1" x14ac:dyDescent="0.25">
      <c r="A593">
        <v>3126</v>
      </c>
      <c r="B593" t="s">
        <v>231</v>
      </c>
      <c r="C593" t="s">
        <v>625</v>
      </c>
      <c r="D593" t="s">
        <v>303</v>
      </c>
      <c r="F593" s="245" t="s">
        <v>193</v>
      </c>
    </row>
    <row r="594" spans="1:6" hidden="1" x14ac:dyDescent="0.25">
      <c r="A594">
        <v>3127</v>
      </c>
      <c r="B594" t="s">
        <v>231</v>
      </c>
      <c r="C594" t="s">
        <v>626</v>
      </c>
      <c r="D594" t="s">
        <v>303</v>
      </c>
      <c r="F594" s="245" t="s">
        <v>193</v>
      </c>
    </row>
    <row r="595" spans="1:6" hidden="1" x14ac:dyDescent="0.25">
      <c r="A595">
        <v>3128</v>
      </c>
      <c r="B595" t="s">
        <v>231</v>
      </c>
      <c r="C595" t="s">
        <v>627</v>
      </c>
      <c r="D595" t="s">
        <v>303</v>
      </c>
      <c r="F595" s="245" t="s">
        <v>193</v>
      </c>
    </row>
    <row r="596" spans="1:6" hidden="1" x14ac:dyDescent="0.25">
      <c r="A596">
        <v>3129</v>
      </c>
      <c r="B596" t="s">
        <v>231</v>
      </c>
      <c r="C596" t="s">
        <v>628</v>
      </c>
      <c r="D596" t="s">
        <v>303</v>
      </c>
      <c r="F596" s="245" t="s">
        <v>193</v>
      </c>
    </row>
    <row r="597" spans="1:6" hidden="1" x14ac:dyDescent="0.25">
      <c r="A597">
        <v>3131</v>
      </c>
      <c r="B597" t="s">
        <v>231</v>
      </c>
      <c r="C597" t="s">
        <v>629</v>
      </c>
      <c r="D597" t="s">
        <v>303</v>
      </c>
      <c r="F597" s="245" t="s">
        <v>193</v>
      </c>
    </row>
    <row r="598" spans="1:6" hidden="1" x14ac:dyDescent="0.25">
      <c r="A598">
        <v>3132</v>
      </c>
      <c r="B598" t="s">
        <v>231</v>
      </c>
      <c r="C598" t="s">
        <v>630</v>
      </c>
      <c r="D598" t="s">
        <v>303</v>
      </c>
      <c r="F598" s="245" t="s">
        <v>193</v>
      </c>
    </row>
    <row r="599" spans="1:6" hidden="1" x14ac:dyDescent="0.25">
      <c r="A599">
        <v>3133</v>
      </c>
      <c r="B599" t="s">
        <v>231</v>
      </c>
      <c r="C599" t="s">
        <v>631</v>
      </c>
      <c r="D599" t="s">
        <v>303</v>
      </c>
      <c r="F599" s="245" t="s">
        <v>193</v>
      </c>
    </row>
    <row r="600" spans="1:6" hidden="1" x14ac:dyDescent="0.25">
      <c r="A600">
        <v>3134</v>
      </c>
      <c r="B600" t="s">
        <v>231</v>
      </c>
      <c r="C600" t="s">
        <v>632</v>
      </c>
      <c r="D600" t="s">
        <v>303</v>
      </c>
      <c r="F600" s="245" t="s">
        <v>193</v>
      </c>
    </row>
    <row r="601" spans="1:6" hidden="1" x14ac:dyDescent="0.25">
      <c r="A601">
        <v>3135</v>
      </c>
      <c r="B601" t="s">
        <v>231</v>
      </c>
      <c r="C601" t="s">
        <v>633</v>
      </c>
      <c r="D601" t="s">
        <v>303</v>
      </c>
      <c r="F601" s="245" t="s">
        <v>193</v>
      </c>
    </row>
    <row r="602" spans="1:6" hidden="1" x14ac:dyDescent="0.25">
      <c r="A602">
        <v>3136</v>
      </c>
      <c r="B602" t="s">
        <v>231</v>
      </c>
      <c r="C602" t="s">
        <v>634</v>
      </c>
      <c r="D602" t="s">
        <v>303</v>
      </c>
      <c r="F602" s="245" t="s">
        <v>193</v>
      </c>
    </row>
    <row r="603" spans="1:6" hidden="1" x14ac:dyDescent="0.25">
      <c r="A603">
        <v>3137</v>
      </c>
      <c r="B603" t="s">
        <v>231</v>
      </c>
      <c r="C603" t="s">
        <v>635</v>
      </c>
      <c r="D603" t="s">
        <v>303</v>
      </c>
      <c r="F603" s="245" t="s">
        <v>193</v>
      </c>
    </row>
    <row r="604" spans="1:6" hidden="1" x14ac:dyDescent="0.25">
      <c r="A604">
        <v>3138</v>
      </c>
      <c r="B604" t="s">
        <v>231</v>
      </c>
      <c r="C604" t="s">
        <v>636</v>
      </c>
      <c r="D604" t="s">
        <v>303</v>
      </c>
      <c r="F604" s="245" t="s">
        <v>193</v>
      </c>
    </row>
    <row r="605" spans="1:6" hidden="1" x14ac:dyDescent="0.25">
      <c r="A605">
        <v>3141</v>
      </c>
      <c r="B605" t="s">
        <v>530</v>
      </c>
      <c r="C605" t="s">
        <v>620</v>
      </c>
      <c r="D605" t="s">
        <v>303</v>
      </c>
      <c r="F605" s="245" t="s">
        <v>179</v>
      </c>
    </row>
    <row r="606" spans="1:6" hidden="1" x14ac:dyDescent="0.25">
      <c r="A606">
        <v>3142</v>
      </c>
      <c r="B606" t="s">
        <v>231</v>
      </c>
      <c r="C606" t="s">
        <v>637</v>
      </c>
      <c r="D606" t="s">
        <v>303</v>
      </c>
      <c r="F606" s="245" t="s">
        <v>193</v>
      </c>
    </row>
    <row r="607" spans="1:6" hidden="1" x14ac:dyDescent="0.25">
      <c r="A607">
        <v>3143</v>
      </c>
      <c r="B607" t="s">
        <v>231</v>
      </c>
      <c r="C607" t="s">
        <v>638</v>
      </c>
      <c r="D607" t="s">
        <v>303</v>
      </c>
      <c r="F607" s="245" t="s">
        <v>193</v>
      </c>
    </row>
    <row r="608" spans="1:6" hidden="1" x14ac:dyDescent="0.25">
      <c r="A608">
        <v>3144</v>
      </c>
      <c r="B608" t="s">
        <v>231</v>
      </c>
      <c r="C608" t="s">
        <v>638</v>
      </c>
      <c r="D608" t="s">
        <v>303</v>
      </c>
      <c r="F608" s="245" t="s">
        <v>193</v>
      </c>
    </row>
    <row r="609" spans="1:6" hidden="1" x14ac:dyDescent="0.25">
      <c r="A609">
        <v>3145</v>
      </c>
      <c r="B609" t="s">
        <v>231</v>
      </c>
      <c r="C609" t="s">
        <v>639</v>
      </c>
      <c r="D609" t="s">
        <v>303</v>
      </c>
      <c r="F609" s="245" t="s">
        <v>193</v>
      </c>
    </row>
    <row r="610" spans="1:6" hidden="1" x14ac:dyDescent="0.25">
      <c r="A610">
        <v>3146</v>
      </c>
      <c r="B610" t="s">
        <v>231</v>
      </c>
      <c r="C610" t="s">
        <v>639</v>
      </c>
      <c r="D610" t="s">
        <v>303</v>
      </c>
      <c r="F610" s="245" t="s">
        <v>193</v>
      </c>
    </row>
    <row r="611" spans="1:6" hidden="1" x14ac:dyDescent="0.25">
      <c r="A611">
        <v>3147</v>
      </c>
      <c r="B611" t="s">
        <v>231</v>
      </c>
      <c r="C611" t="s">
        <v>626</v>
      </c>
      <c r="D611" t="s">
        <v>303</v>
      </c>
      <c r="F611" s="245" t="s">
        <v>193</v>
      </c>
    </row>
    <row r="612" spans="1:6" hidden="1" x14ac:dyDescent="0.25">
      <c r="A612">
        <v>3151</v>
      </c>
      <c r="B612" t="s">
        <v>231</v>
      </c>
      <c r="C612" t="s">
        <v>640</v>
      </c>
      <c r="D612" t="s">
        <v>303</v>
      </c>
      <c r="F612" s="245" t="s">
        <v>193</v>
      </c>
    </row>
    <row r="613" spans="1:6" hidden="1" x14ac:dyDescent="0.25">
      <c r="A613">
        <v>3152</v>
      </c>
      <c r="B613" t="s">
        <v>231</v>
      </c>
      <c r="C613" t="s">
        <v>641</v>
      </c>
      <c r="D613" t="s">
        <v>303</v>
      </c>
      <c r="F613" s="245" t="s">
        <v>193</v>
      </c>
    </row>
    <row r="614" spans="1:6" hidden="1" x14ac:dyDescent="0.25">
      <c r="A614">
        <v>3153</v>
      </c>
      <c r="B614" t="s">
        <v>231</v>
      </c>
      <c r="C614" t="s">
        <v>642</v>
      </c>
      <c r="D614" t="s">
        <v>303</v>
      </c>
      <c r="F614" s="245" t="s">
        <v>193</v>
      </c>
    </row>
    <row r="615" spans="1:6" hidden="1" x14ac:dyDescent="0.25">
      <c r="A615">
        <v>3154</v>
      </c>
      <c r="B615" t="s">
        <v>231</v>
      </c>
      <c r="C615" t="s">
        <v>643</v>
      </c>
      <c r="D615" t="s">
        <v>303</v>
      </c>
      <c r="F615" s="245" t="s">
        <v>193</v>
      </c>
    </row>
    <row r="616" spans="1:6" hidden="1" x14ac:dyDescent="0.25">
      <c r="A616">
        <v>3155</v>
      </c>
      <c r="B616" t="s">
        <v>231</v>
      </c>
      <c r="C616" t="s">
        <v>644</v>
      </c>
      <c r="D616" t="s">
        <v>303</v>
      </c>
      <c r="F616" s="245" t="s">
        <v>193</v>
      </c>
    </row>
    <row r="617" spans="1:6" hidden="1" x14ac:dyDescent="0.25">
      <c r="A617">
        <v>3161</v>
      </c>
      <c r="B617" t="s">
        <v>231</v>
      </c>
      <c r="C617" t="s">
        <v>645</v>
      </c>
      <c r="D617" t="s">
        <v>303</v>
      </c>
      <c r="F617" s="245" t="s">
        <v>193</v>
      </c>
    </row>
    <row r="618" spans="1:6" hidden="1" x14ac:dyDescent="0.25">
      <c r="A618">
        <v>3162</v>
      </c>
      <c r="B618" t="s">
        <v>231</v>
      </c>
      <c r="C618" t="s">
        <v>646</v>
      </c>
      <c r="D618" t="s">
        <v>303</v>
      </c>
      <c r="F618" s="245" t="s">
        <v>193</v>
      </c>
    </row>
    <row r="619" spans="1:6" hidden="1" x14ac:dyDescent="0.25">
      <c r="A619">
        <v>3163</v>
      </c>
      <c r="B619" t="s">
        <v>231</v>
      </c>
      <c r="C619" t="s">
        <v>647</v>
      </c>
      <c r="D619" t="s">
        <v>303</v>
      </c>
      <c r="F619" s="245" t="s">
        <v>193</v>
      </c>
    </row>
    <row r="620" spans="1:6" hidden="1" x14ac:dyDescent="0.25">
      <c r="A620">
        <v>3165</v>
      </c>
      <c r="B620" t="s">
        <v>231</v>
      </c>
      <c r="C620" t="s">
        <v>648</v>
      </c>
      <c r="D620" t="s">
        <v>303</v>
      </c>
      <c r="F620" s="245" t="s">
        <v>193</v>
      </c>
    </row>
    <row r="621" spans="1:6" hidden="1" x14ac:dyDescent="0.25">
      <c r="A621">
        <v>3170</v>
      </c>
      <c r="B621" t="s">
        <v>243</v>
      </c>
      <c r="C621" t="s">
        <v>649</v>
      </c>
      <c r="D621" t="s">
        <v>303</v>
      </c>
      <c r="F621" s="245" t="s">
        <v>187</v>
      </c>
    </row>
    <row r="622" spans="1:6" hidden="1" x14ac:dyDescent="0.25">
      <c r="A622">
        <v>3175</v>
      </c>
      <c r="B622" t="s">
        <v>231</v>
      </c>
      <c r="C622" t="s">
        <v>650</v>
      </c>
      <c r="D622" t="s">
        <v>303</v>
      </c>
      <c r="F622" s="245" t="s">
        <v>193</v>
      </c>
    </row>
    <row r="623" spans="1:6" hidden="1" x14ac:dyDescent="0.25">
      <c r="A623">
        <v>3176</v>
      </c>
      <c r="B623" t="s">
        <v>231</v>
      </c>
      <c r="C623" t="s">
        <v>651</v>
      </c>
      <c r="D623" t="s">
        <v>303</v>
      </c>
      <c r="F623" s="245" t="s">
        <v>193</v>
      </c>
    </row>
    <row r="624" spans="1:6" hidden="1" x14ac:dyDescent="0.25">
      <c r="A624">
        <v>3177</v>
      </c>
      <c r="B624" t="s">
        <v>231</v>
      </c>
      <c r="C624" t="s">
        <v>652</v>
      </c>
      <c r="D624" t="s">
        <v>303</v>
      </c>
      <c r="F624" s="245" t="s">
        <v>193</v>
      </c>
    </row>
    <row r="625" spans="1:6" hidden="1" x14ac:dyDescent="0.25">
      <c r="A625">
        <v>3178</v>
      </c>
      <c r="B625" t="s">
        <v>231</v>
      </c>
      <c r="C625" t="s">
        <v>653</v>
      </c>
      <c r="D625" t="s">
        <v>303</v>
      </c>
      <c r="F625" s="245" t="s">
        <v>193</v>
      </c>
    </row>
    <row r="626" spans="1:6" hidden="1" x14ac:dyDescent="0.25">
      <c r="A626">
        <v>3179</v>
      </c>
      <c r="B626" t="s">
        <v>231</v>
      </c>
      <c r="C626" t="s">
        <v>654</v>
      </c>
      <c r="D626" t="s">
        <v>303</v>
      </c>
      <c r="F626" s="245" t="s">
        <v>193</v>
      </c>
    </row>
    <row r="627" spans="1:6" hidden="1" x14ac:dyDescent="0.25">
      <c r="A627">
        <v>3181</v>
      </c>
      <c r="B627" t="s">
        <v>231</v>
      </c>
      <c r="C627" t="s">
        <v>655</v>
      </c>
      <c r="D627" t="s">
        <v>303</v>
      </c>
      <c r="F627" s="245" t="s">
        <v>193</v>
      </c>
    </row>
    <row r="628" spans="1:6" hidden="1" x14ac:dyDescent="0.25">
      <c r="A628">
        <v>3182</v>
      </c>
      <c r="B628" t="s">
        <v>231</v>
      </c>
      <c r="C628" t="s">
        <v>656</v>
      </c>
      <c r="D628" t="s">
        <v>303</v>
      </c>
      <c r="F628" s="245" t="s">
        <v>193</v>
      </c>
    </row>
    <row r="629" spans="1:6" hidden="1" x14ac:dyDescent="0.25">
      <c r="A629">
        <v>3183</v>
      </c>
      <c r="B629" t="s">
        <v>231</v>
      </c>
      <c r="C629" t="s">
        <v>657</v>
      </c>
      <c r="D629" t="s">
        <v>303</v>
      </c>
      <c r="F629" s="245" t="s">
        <v>193</v>
      </c>
    </row>
    <row r="630" spans="1:6" hidden="1" x14ac:dyDescent="0.25">
      <c r="A630">
        <v>3184</v>
      </c>
      <c r="B630" t="s">
        <v>231</v>
      </c>
      <c r="C630" t="s">
        <v>658</v>
      </c>
      <c r="D630" t="s">
        <v>303</v>
      </c>
      <c r="F630" s="245" t="s">
        <v>193</v>
      </c>
    </row>
    <row r="631" spans="1:6" hidden="1" x14ac:dyDescent="0.25">
      <c r="A631">
        <v>3185</v>
      </c>
      <c r="B631" t="s">
        <v>231</v>
      </c>
      <c r="C631" t="s">
        <v>659</v>
      </c>
      <c r="D631" t="s">
        <v>303</v>
      </c>
      <c r="F631" s="245" t="s">
        <v>193</v>
      </c>
    </row>
    <row r="632" spans="1:6" hidden="1" x14ac:dyDescent="0.25">
      <c r="A632">
        <v>3186</v>
      </c>
      <c r="B632" t="s">
        <v>231</v>
      </c>
      <c r="C632" t="s">
        <v>660</v>
      </c>
      <c r="D632" t="s">
        <v>303</v>
      </c>
      <c r="F632" s="245" t="s">
        <v>193</v>
      </c>
    </row>
    <row r="633" spans="1:6" hidden="1" x14ac:dyDescent="0.25">
      <c r="A633">
        <v>3187</v>
      </c>
      <c r="B633" t="s">
        <v>231</v>
      </c>
      <c r="C633" t="s">
        <v>661</v>
      </c>
      <c r="D633" t="s">
        <v>303</v>
      </c>
      <c r="F633" s="245" t="s">
        <v>193</v>
      </c>
    </row>
    <row r="634" spans="1:6" hidden="1" x14ac:dyDescent="0.25">
      <c r="A634">
        <v>3188</v>
      </c>
      <c r="B634" t="s">
        <v>231</v>
      </c>
      <c r="C634" t="s">
        <v>662</v>
      </c>
      <c r="D634" t="s">
        <v>303</v>
      </c>
      <c r="F634" s="245" t="s">
        <v>193</v>
      </c>
    </row>
    <row r="635" spans="1:6" hidden="1" x14ac:dyDescent="0.25">
      <c r="A635">
        <v>3200</v>
      </c>
      <c r="B635" t="s">
        <v>243</v>
      </c>
      <c r="C635" t="s">
        <v>663</v>
      </c>
      <c r="D635" t="s">
        <v>581</v>
      </c>
      <c r="F635" s="245" t="s">
        <v>187</v>
      </c>
    </row>
    <row r="636" spans="1:6" hidden="1" x14ac:dyDescent="0.25">
      <c r="A636">
        <v>3211</v>
      </c>
      <c r="B636" t="s">
        <v>231</v>
      </c>
      <c r="C636" t="s">
        <v>664</v>
      </c>
      <c r="D636" t="s">
        <v>581</v>
      </c>
      <c r="F636" s="245" t="s">
        <v>193</v>
      </c>
    </row>
    <row r="637" spans="1:6" hidden="1" x14ac:dyDescent="0.25">
      <c r="A637">
        <v>3212</v>
      </c>
      <c r="B637" t="s">
        <v>231</v>
      </c>
      <c r="C637" t="s">
        <v>665</v>
      </c>
      <c r="D637" t="s">
        <v>581</v>
      </c>
      <c r="F637" s="245" t="s">
        <v>193</v>
      </c>
    </row>
    <row r="638" spans="1:6" hidden="1" x14ac:dyDescent="0.25">
      <c r="A638">
        <v>3213</v>
      </c>
      <c r="B638" t="s">
        <v>231</v>
      </c>
      <c r="C638" t="s">
        <v>666</v>
      </c>
      <c r="D638" t="s">
        <v>581</v>
      </c>
      <c r="F638" s="245" t="s">
        <v>193</v>
      </c>
    </row>
    <row r="639" spans="1:6" hidden="1" x14ac:dyDescent="0.25">
      <c r="A639">
        <v>3214</v>
      </c>
      <c r="B639" t="s">
        <v>231</v>
      </c>
      <c r="C639" t="s">
        <v>667</v>
      </c>
      <c r="D639" t="s">
        <v>581</v>
      </c>
      <c r="F639" s="245" t="s">
        <v>193</v>
      </c>
    </row>
    <row r="640" spans="1:6" hidden="1" x14ac:dyDescent="0.25">
      <c r="A640">
        <v>3221</v>
      </c>
      <c r="B640" t="s">
        <v>243</v>
      </c>
      <c r="C640" t="s">
        <v>663</v>
      </c>
      <c r="D640" t="s">
        <v>581</v>
      </c>
      <c r="F640" s="245" t="s">
        <v>187</v>
      </c>
    </row>
    <row r="641" spans="1:6" hidden="1" x14ac:dyDescent="0.25">
      <c r="A641">
        <v>3231</v>
      </c>
      <c r="B641" t="s">
        <v>231</v>
      </c>
      <c r="C641" t="s">
        <v>668</v>
      </c>
      <c r="D641" t="s">
        <v>581</v>
      </c>
      <c r="F641" s="245" t="s">
        <v>193</v>
      </c>
    </row>
    <row r="642" spans="1:6" hidden="1" x14ac:dyDescent="0.25">
      <c r="A642">
        <v>3232</v>
      </c>
      <c r="B642" t="s">
        <v>243</v>
      </c>
      <c r="C642" t="s">
        <v>663</v>
      </c>
      <c r="D642" t="s">
        <v>581</v>
      </c>
      <c r="F642" s="245" t="s">
        <v>187</v>
      </c>
    </row>
    <row r="643" spans="1:6" hidden="1" x14ac:dyDescent="0.25">
      <c r="A643">
        <v>3233</v>
      </c>
      <c r="B643" t="s">
        <v>243</v>
      </c>
      <c r="C643" t="s">
        <v>663</v>
      </c>
      <c r="D643" t="s">
        <v>581</v>
      </c>
      <c r="F643" s="245" t="s">
        <v>187</v>
      </c>
    </row>
    <row r="644" spans="1:6" hidden="1" x14ac:dyDescent="0.25">
      <c r="A644">
        <v>3234</v>
      </c>
      <c r="B644" t="s">
        <v>231</v>
      </c>
      <c r="C644" t="s">
        <v>669</v>
      </c>
      <c r="D644" t="s">
        <v>581</v>
      </c>
      <c r="F644" s="245" t="s">
        <v>193</v>
      </c>
    </row>
    <row r="645" spans="1:6" hidden="1" x14ac:dyDescent="0.25">
      <c r="A645">
        <v>3235</v>
      </c>
      <c r="B645" t="s">
        <v>231</v>
      </c>
      <c r="C645" t="s">
        <v>669</v>
      </c>
      <c r="D645" t="s">
        <v>581</v>
      </c>
      <c r="F645" s="245" t="s">
        <v>193</v>
      </c>
    </row>
    <row r="646" spans="1:6" hidden="1" x14ac:dyDescent="0.25">
      <c r="A646">
        <v>3240</v>
      </c>
      <c r="B646" t="s">
        <v>231</v>
      </c>
      <c r="C646" t="s">
        <v>670</v>
      </c>
      <c r="D646" t="s">
        <v>581</v>
      </c>
      <c r="F646" s="245" t="s">
        <v>193</v>
      </c>
    </row>
    <row r="647" spans="1:6" hidden="1" x14ac:dyDescent="0.25">
      <c r="A647">
        <v>3242</v>
      </c>
      <c r="B647" t="s">
        <v>231</v>
      </c>
      <c r="C647" t="s">
        <v>671</v>
      </c>
      <c r="D647" t="s">
        <v>581</v>
      </c>
      <c r="F647" s="245" t="s">
        <v>193</v>
      </c>
    </row>
    <row r="648" spans="1:6" hidden="1" x14ac:dyDescent="0.25">
      <c r="A648">
        <v>3243</v>
      </c>
      <c r="B648" t="s">
        <v>231</v>
      </c>
      <c r="C648" t="s">
        <v>672</v>
      </c>
      <c r="D648" t="s">
        <v>581</v>
      </c>
      <c r="F648" s="245" t="s">
        <v>193</v>
      </c>
    </row>
    <row r="649" spans="1:6" hidden="1" x14ac:dyDescent="0.25">
      <c r="A649">
        <v>3244</v>
      </c>
      <c r="B649" t="s">
        <v>231</v>
      </c>
      <c r="C649" t="s">
        <v>670</v>
      </c>
      <c r="D649" t="s">
        <v>581</v>
      </c>
      <c r="F649" s="245" t="s">
        <v>193</v>
      </c>
    </row>
    <row r="650" spans="1:6" hidden="1" x14ac:dyDescent="0.25">
      <c r="A650">
        <v>3245</v>
      </c>
      <c r="B650" t="s">
        <v>231</v>
      </c>
      <c r="C650" t="s">
        <v>673</v>
      </c>
      <c r="D650" t="s">
        <v>581</v>
      </c>
      <c r="F650" s="245" t="s">
        <v>193</v>
      </c>
    </row>
    <row r="651" spans="1:6" hidden="1" x14ac:dyDescent="0.25">
      <c r="A651">
        <v>3246</v>
      </c>
      <c r="B651" t="s">
        <v>231</v>
      </c>
      <c r="C651" t="s">
        <v>674</v>
      </c>
      <c r="D651" t="s">
        <v>581</v>
      </c>
      <c r="F651" s="245" t="s">
        <v>193</v>
      </c>
    </row>
    <row r="652" spans="1:6" hidden="1" x14ac:dyDescent="0.25">
      <c r="A652">
        <v>3247</v>
      </c>
      <c r="B652" t="s">
        <v>231</v>
      </c>
      <c r="C652" t="s">
        <v>675</v>
      </c>
      <c r="D652" t="s">
        <v>581</v>
      </c>
      <c r="F652" s="245" t="s">
        <v>193</v>
      </c>
    </row>
    <row r="653" spans="1:6" hidden="1" x14ac:dyDescent="0.25">
      <c r="A653">
        <v>3248</v>
      </c>
      <c r="B653" t="s">
        <v>231</v>
      </c>
      <c r="C653" t="s">
        <v>676</v>
      </c>
      <c r="D653" t="s">
        <v>581</v>
      </c>
      <c r="F653" s="245" t="s">
        <v>193</v>
      </c>
    </row>
    <row r="654" spans="1:6" hidden="1" x14ac:dyDescent="0.25">
      <c r="A654">
        <v>3250</v>
      </c>
      <c r="B654" t="s">
        <v>243</v>
      </c>
      <c r="C654" t="s">
        <v>677</v>
      </c>
      <c r="D654" t="s">
        <v>581</v>
      </c>
      <c r="F654" s="245" t="s">
        <v>187</v>
      </c>
    </row>
    <row r="655" spans="1:6" hidden="1" x14ac:dyDescent="0.25">
      <c r="A655">
        <v>3252</v>
      </c>
      <c r="B655" t="s">
        <v>231</v>
      </c>
      <c r="C655" t="s">
        <v>678</v>
      </c>
      <c r="D655" t="s">
        <v>581</v>
      </c>
      <c r="F655" s="245" t="s">
        <v>193</v>
      </c>
    </row>
    <row r="656" spans="1:6" hidden="1" x14ac:dyDescent="0.25">
      <c r="A656">
        <v>3253</v>
      </c>
      <c r="B656" t="s">
        <v>231</v>
      </c>
      <c r="C656" t="s">
        <v>679</v>
      </c>
      <c r="D656" t="s">
        <v>581</v>
      </c>
      <c r="F656" s="245" t="s">
        <v>193</v>
      </c>
    </row>
    <row r="657" spans="1:6" hidden="1" x14ac:dyDescent="0.25">
      <c r="A657">
        <v>3254</v>
      </c>
      <c r="B657" t="s">
        <v>231</v>
      </c>
      <c r="C657" t="s">
        <v>680</v>
      </c>
      <c r="D657" t="s">
        <v>581</v>
      </c>
      <c r="F657" s="245" t="s">
        <v>193</v>
      </c>
    </row>
    <row r="658" spans="1:6" hidden="1" x14ac:dyDescent="0.25">
      <c r="A658">
        <v>3255</v>
      </c>
      <c r="B658" t="s">
        <v>231</v>
      </c>
      <c r="C658" t="s">
        <v>681</v>
      </c>
      <c r="D658" t="s">
        <v>581</v>
      </c>
      <c r="F658" s="245" t="s">
        <v>193</v>
      </c>
    </row>
    <row r="659" spans="1:6" hidden="1" x14ac:dyDescent="0.25">
      <c r="A659">
        <v>3256</v>
      </c>
      <c r="B659" t="s">
        <v>231</v>
      </c>
      <c r="C659" t="s">
        <v>682</v>
      </c>
      <c r="D659" t="s">
        <v>581</v>
      </c>
      <c r="F659" s="245" t="s">
        <v>193</v>
      </c>
    </row>
    <row r="660" spans="1:6" hidden="1" x14ac:dyDescent="0.25">
      <c r="A660">
        <v>3257</v>
      </c>
      <c r="B660" t="s">
        <v>231</v>
      </c>
      <c r="C660" t="s">
        <v>683</v>
      </c>
      <c r="D660" t="s">
        <v>581</v>
      </c>
      <c r="F660" s="245" t="s">
        <v>193</v>
      </c>
    </row>
    <row r="661" spans="1:6" hidden="1" x14ac:dyDescent="0.25">
      <c r="A661">
        <v>3258</v>
      </c>
      <c r="B661" t="s">
        <v>231</v>
      </c>
      <c r="C661" t="s">
        <v>684</v>
      </c>
      <c r="D661" t="s">
        <v>581</v>
      </c>
      <c r="F661" s="245" t="s">
        <v>193</v>
      </c>
    </row>
    <row r="662" spans="1:6" hidden="1" x14ac:dyDescent="0.25">
      <c r="A662">
        <v>3259</v>
      </c>
      <c r="B662" t="s">
        <v>231</v>
      </c>
      <c r="C662" t="s">
        <v>685</v>
      </c>
      <c r="D662" t="s">
        <v>581</v>
      </c>
      <c r="F662" s="245" t="s">
        <v>193</v>
      </c>
    </row>
    <row r="663" spans="1:6" hidden="1" x14ac:dyDescent="0.25">
      <c r="A663">
        <v>3261</v>
      </c>
      <c r="B663" t="s">
        <v>231</v>
      </c>
      <c r="C663" t="s">
        <v>686</v>
      </c>
      <c r="D663" t="s">
        <v>581</v>
      </c>
      <c r="F663" s="245" t="s">
        <v>193</v>
      </c>
    </row>
    <row r="664" spans="1:6" hidden="1" x14ac:dyDescent="0.25">
      <c r="A664">
        <v>3262</v>
      </c>
      <c r="B664" t="s">
        <v>231</v>
      </c>
      <c r="C664" t="s">
        <v>687</v>
      </c>
      <c r="D664" t="s">
        <v>581</v>
      </c>
      <c r="F664" s="245" t="s">
        <v>193</v>
      </c>
    </row>
    <row r="665" spans="1:6" hidden="1" x14ac:dyDescent="0.25">
      <c r="A665">
        <v>3263</v>
      </c>
      <c r="B665" t="s">
        <v>231</v>
      </c>
      <c r="C665" t="s">
        <v>688</v>
      </c>
      <c r="D665" t="s">
        <v>581</v>
      </c>
      <c r="F665" s="245" t="s">
        <v>193</v>
      </c>
    </row>
    <row r="666" spans="1:6" hidden="1" x14ac:dyDescent="0.25">
      <c r="A666">
        <v>3264</v>
      </c>
      <c r="B666" t="s">
        <v>231</v>
      </c>
      <c r="C666" t="s">
        <v>689</v>
      </c>
      <c r="D666" t="s">
        <v>581</v>
      </c>
      <c r="F666" s="245" t="s">
        <v>193</v>
      </c>
    </row>
    <row r="667" spans="1:6" hidden="1" x14ac:dyDescent="0.25">
      <c r="A667">
        <v>3265</v>
      </c>
      <c r="B667" t="s">
        <v>231</v>
      </c>
      <c r="C667" t="s">
        <v>690</v>
      </c>
      <c r="D667" t="s">
        <v>581</v>
      </c>
      <c r="F667" s="245" t="s">
        <v>193</v>
      </c>
    </row>
    <row r="668" spans="1:6" hidden="1" x14ac:dyDescent="0.25">
      <c r="A668">
        <v>3271</v>
      </c>
      <c r="B668" t="s">
        <v>231</v>
      </c>
      <c r="C668" t="s">
        <v>691</v>
      </c>
      <c r="D668" t="s">
        <v>581</v>
      </c>
      <c r="F668" s="245" t="s">
        <v>193</v>
      </c>
    </row>
    <row r="669" spans="1:6" hidden="1" x14ac:dyDescent="0.25">
      <c r="A669">
        <v>3272</v>
      </c>
      <c r="B669" t="s">
        <v>231</v>
      </c>
      <c r="C669" t="s">
        <v>691</v>
      </c>
      <c r="D669" t="s">
        <v>581</v>
      </c>
      <c r="F669" s="245" t="s">
        <v>193</v>
      </c>
    </row>
    <row r="670" spans="1:6" hidden="1" x14ac:dyDescent="0.25">
      <c r="A670">
        <v>3273</v>
      </c>
      <c r="B670" t="s">
        <v>231</v>
      </c>
      <c r="C670" t="s">
        <v>692</v>
      </c>
      <c r="D670" t="s">
        <v>581</v>
      </c>
      <c r="F670" s="245" t="s">
        <v>193</v>
      </c>
    </row>
    <row r="671" spans="1:6" hidden="1" x14ac:dyDescent="0.25">
      <c r="A671">
        <v>3274</v>
      </c>
      <c r="B671" t="s">
        <v>231</v>
      </c>
      <c r="C671" t="s">
        <v>693</v>
      </c>
      <c r="D671" t="s">
        <v>581</v>
      </c>
      <c r="F671" s="245" t="s">
        <v>193</v>
      </c>
    </row>
    <row r="672" spans="1:6" hidden="1" x14ac:dyDescent="0.25">
      <c r="A672">
        <v>3275</v>
      </c>
      <c r="B672" t="s">
        <v>231</v>
      </c>
      <c r="C672" t="s">
        <v>694</v>
      </c>
      <c r="D672" t="s">
        <v>581</v>
      </c>
      <c r="F672" s="245" t="s">
        <v>193</v>
      </c>
    </row>
    <row r="673" spans="1:6" hidden="1" x14ac:dyDescent="0.25">
      <c r="A673">
        <v>3281</v>
      </c>
      <c r="B673" t="s">
        <v>231</v>
      </c>
      <c r="C673" t="s">
        <v>695</v>
      </c>
      <c r="D673" t="s">
        <v>581</v>
      </c>
      <c r="F673" s="245" t="s">
        <v>193</v>
      </c>
    </row>
    <row r="674" spans="1:6" hidden="1" x14ac:dyDescent="0.25">
      <c r="A674">
        <v>3282</v>
      </c>
      <c r="B674" t="s">
        <v>231</v>
      </c>
      <c r="C674" t="s">
        <v>696</v>
      </c>
      <c r="D674" t="s">
        <v>581</v>
      </c>
      <c r="F674" s="245" t="s">
        <v>193</v>
      </c>
    </row>
    <row r="675" spans="1:6" hidden="1" x14ac:dyDescent="0.25">
      <c r="A675">
        <v>3283</v>
      </c>
      <c r="B675" t="s">
        <v>231</v>
      </c>
      <c r="C675" t="s">
        <v>697</v>
      </c>
      <c r="D675" t="s">
        <v>581</v>
      </c>
      <c r="F675" s="245" t="s">
        <v>193</v>
      </c>
    </row>
    <row r="676" spans="1:6" hidden="1" x14ac:dyDescent="0.25">
      <c r="A676">
        <v>3284</v>
      </c>
      <c r="B676" t="s">
        <v>231</v>
      </c>
      <c r="C676" t="s">
        <v>698</v>
      </c>
      <c r="D676" t="s">
        <v>581</v>
      </c>
      <c r="F676" s="245" t="s">
        <v>193</v>
      </c>
    </row>
    <row r="677" spans="1:6" hidden="1" x14ac:dyDescent="0.25">
      <c r="A677">
        <v>3291</v>
      </c>
      <c r="B677" t="s">
        <v>231</v>
      </c>
      <c r="C677" t="s">
        <v>699</v>
      </c>
      <c r="D677" t="s">
        <v>581</v>
      </c>
      <c r="F677" s="245" t="s">
        <v>193</v>
      </c>
    </row>
    <row r="678" spans="1:6" hidden="1" x14ac:dyDescent="0.25">
      <c r="A678">
        <v>3292</v>
      </c>
      <c r="B678" t="s">
        <v>231</v>
      </c>
      <c r="C678" t="s">
        <v>700</v>
      </c>
      <c r="D678" t="s">
        <v>581</v>
      </c>
      <c r="F678" s="245" t="s">
        <v>193</v>
      </c>
    </row>
    <row r="679" spans="1:6" hidden="1" x14ac:dyDescent="0.25">
      <c r="A679">
        <v>3293</v>
      </c>
      <c r="B679" t="s">
        <v>231</v>
      </c>
      <c r="C679" t="s">
        <v>701</v>
      </c>
      <c r="D679" t="s">
        <v>581</v>
      </c>
      <c r="F679" s="245" t="s">
        <v>193</v>
      </c>
    </row>
    <row r="680" spans="1:6" hidden="1" x14ac:dyDescent="0.25">
      <c r="A680">
        <v>3294</v>
      </c>
      <c r="B680" t="s">
        <v>231</v>
      </c>
      <c r="C680" t="s">
        <v>702</v>
      </c>
      <c r="D680" t="s">
        <v>581</v>
      </c>
      <c r="F680" s="245" t="s">
        <v>193</v>
      </c>
    </row>
    <row r="681" spans="1:6" hidden="1" x14ac:dyDescent="0.25">
      <c r="A681">
        <v>3295</v>
      </c>
      <c r="B681" t="s">
        <v>231</v>
      </c>
      <c r="C681" t="s">
        <v>703</v>
      </c>
      <c r="D681" t="s">
        <v>581</v>
      </c>
      <c r="F681" s="245" t="s">
        <v>193</v>
      </c>
    </row>
    <row r="682" spans="1:6" hidden="1" x14ac:dyDescent="0.25">
      <c r="A682">
        <v>3296</v>
      </c>
      <c r="B682" t="s">
        <v>231</v>
      </c>
      <c r="C682" t="s">
        <v>704</v>
      </c>
      <c r="D682" t="s">
        <v>581</v>
      </c>
      <c r="F682" s="245" t="s">
        <v>193</v>
      </c>
    </row>
    <row r="683" spans="1:6" hidden="1" x14ac:dyDescent="0.25">
      <c r="A683">
        <v>3300</v>
      </c>
      <c r="B683" t="s">
        <v>530</v>
      </c>
      <c r="C683" t="s">
        <v>705</v>
      </c>
      <c r="D683" t="s">
        <v>581</v>
      </c>
      <c r="F683" s="245" t="s">
        <v>179</v>
      </c>
    </row>
    <row r="684" spans="1:6" hidden="1" x14ac:dyDescent="0.25">
      <c r="A684">
        <v>3304</v>
      </c>
      <c r="B684" t="s">
        <v>530</v>
      </c>
      <c r="C684" t="s">
        <v>705</v>
      </c>
      <c r="D684" t="s">
        <v>581</v>
      </c>
      <c r="F684" s="245" t="s">
        <v>179</v>
      </c>
    </row>
    <row r="685" spans="1:6" hidden="1" x14ac:dyDescent="0.25">
      <c r="A685">
        <v>3321</v>
      </c>
      <c r="B685" t="s">
        <v>231</v>
      </c>
      <c r="C685" t="s">
        <v>706</v>
      </c>
      <c r="D685" t="s">
        <v>581</v>
      </c>
      <c r="F685" s="245" t="s">
        <v>193</v>
      </c>
    </row>
    <row r="686" spans="1:6" hidden="1" x14ac:dyDescent="0.25">
      <c r="A686">
        <v>3322</v>
      </c>
      <c r="B686" t="s">
        <v>231</v>
      </c>
      <c r="C686" t="s">
        <v>707</v>
      </c>
      <c r="D686" t="s">
        <v>581</v>
      </c>
      <c r="F686" s="245" t="s">
        <v>193</v>
      </c>
    </row>
    <row r="687" spans="1:6" hidden="1" x14ac:dyDescent="0.25">
      <c r="A687">
        <v>3323</v>
      </c>
      <c r="B687" t="s">
        <v>231</v>
      </c>
      <c r="C687" t="s">
        <v>708</v>
      </c>
      <c r="D687" t="s">
        <v>581</v>
      </c>
      <c r="F687" s="245" t="s">
        <v>193</v>
      </c>
    </row>
    <row r="688" spans="1:6" hidden="1" x14ac:dyDescent="0.25">
      <c r="A688">
        <v>3324</v>
      </c>
      <c r="B688" t="s">
        <v>231</v>
      </c>
      <c r="C688" t="s">
        <v>709</v>
      </c>
      <c r="D688" t="s">
        <v>581</v>
      </c>
      <c r="F688" s="245" t="s">
        <v>193</v>
      </c>
    </row>
    <row r="689" spans="1:6" hidden="1" x14ac:dyDescent="0.25">
      <c r="A689">
        <v>3325</v>
      </c>
      <c r="B689" t="s">
        <v>231</v>
      </c>
      <c r="C689" t="s">
        <v>710</v>
      </c>
      <c r="D689" t="s">
        <v>581</v>
      </c>
      <c r="F689" s="245" t="s">
        <v>193</v>
      </c>
    </row>
    <row r="690" spans="1:6" hidden="1" x14ac:dyDescent="0.25">
      <c r="A690">
        <v>3326</v>
      </c>
      <c r="B690" t="s">
        <v>231</v>
      </c>
      <c r="C690" t="s">
        <v>711</v>
      </c>
      <c r="D690" t="s">
        <v>581</v>
      </c>
      <c r="F690" s="245" t="s">
        <v>193</v>
      </c>
    </row>
    <row r="691" spans="1:6" hidden="1" x14ac:dyDescent="0.25">
      <c r="A691">
        <v>3327</v>
      </c>
      <c r="B691" t="s">
        <v>231</v>
      </c>
      <c r="C691" t="s">
        <v>712</v>
      </c>
      <c r="D691" t="s">
        <v>581</v>
      </c>
      <c r="F691" s="245" t="s">
        <v>193</v>
      </c>
    </row>
    <row r="692" spans="1:6" hidden="1" x14ac:dyDescent="0.25">
      <c r="A692">
        <v>3328</v>
      </c>
      <c r="B692" t="s">
        <v>231</v>
      </c>
      <c r="C692" t="s">
        <v>713</v>
      </c>
      <c r="D692" t="s">
        <v>581</v>
      </c>
      <c r="F692" s="245" t="s">
        <v>193</v>
      </c>
    </row>
    <row r="693" spans="1:6" hidden="1" x14ac:dyDescent="0.25">
      <c r="A693">
        <v>3331</v>
      </c>
      <c r="B693" t="s">
        <v>231</v>
      </c>
      <c r="C693" t="s">
        <v>714</v>
      </c>
      <c r="D693" t="s">
        <v>581</v>
      </c>
      <c r="F693" s="245" t="s">
        <v>193</v>
      </c>
    </row>
    <row r="694" spans="1:6" hidden="1" x14ac:dyDescent="0.25">
      <c r="A694">
        <v>3332</v>
      </c>
      <c r="B694" t="s">
        <v>231</v>
      </c>
      <c r="C694" t="s">
        <v>715</v>
      </c>
      <c r="D694" t="s">
        <v>581</v>
      </c>
      <c r="F694" s="245" t="s">
        <v>193</v>
      </c>
    </row>
    <row r="695" spans="1:6" hidden="1" x14ac:dyDescent="0.25">
      <c r="A695">
        <v>3333</v>
      </c>
      <c r="B695" t="s">
        <v>231</v>
      </c>
      <c r="C695" t="s">
        <v>716</v>
      </c>
      <c r="D695" t="s">
        <v>581</v>
      </c>
      <c r="F695" s="245" t="s">
        <v>193</v>
      </c>
    </row>
    <row r="696" spans="1:6" hidden="1" x14ac:dyDescent="0.25">
      <c r="A696">
        <v>3334</v>
      </c>
      <c r="B696" t="s">
        <v>231</v>
      </c>
      <c r="C696" t="s">
        <v>717</v>
      </c>
      <c r="D696" t="s">
        <v>581</v>
      </c>
      <c r="F696" s="245" t="s">
        <v>193</v>
      </c>
    </row>
    <row r="697" spans="1:6" hidden="1" x14ac:dyDescent="0.25">
      <c r="A697">
        <v>3335</v>
      </c>
      <c r="B697" t="s">
        <v>231</v>
      </c>
      <c r="C697" t="s">
        <v>718</v>
      </c>
      <c r="D697" t="s">
        <v>581</v>
      </c>
      <c r="F697" s="245" t="s">
        <v>193</v>
      </c>
    </row>
    <row r="698" spans="1:6" hidden="1" x14ac:dyDescent="0.25">
      <c r="A698">
        <v>3336</v>
      </c>
      <c r="B698" t="s">
        <v>231</v>
      </c>
      <c r="C698" t="s">
        <v>719</v>
      </c>
      <c r="D698" t="s">
        <v>581</v>
      </c>
      <c r="F698" s="245" t="s">
        <v>193</v>
      </c>
    </row>
    <row r="699" spans="1:6" hidden="1" x14ac:dyDescent="0.25">
      <c r="A699">
        <v>3337</v>
      </c>
      <c r="B699" t="s">
        <v>231</v>
      </c>
      <c r="C699" t="s">
        <v>720</v>
      </c>
      <c r="D699" t="s">
        <v>581</v>
      </c>
      <c r="F699" s="245" t="s">
        <v>193</v>
      </c>
    </row>
    <row r="700" spans="1:6" hidden="1" x14ac:dyDescent="0.25">
      <c r="A700">
        <v>3341</v>
      </c>
      <c r="B700" t="s">
        <v>231</v>
      </c>
      <c r="C700" t="s">
        <v>721</v>
      </c>
      <c r="D700" t="s">
        <v>581</v>
      </c>
      <c r="F700" s="245" t="s">
        <v>193</v>
      </c>
    </row>
    <row r="701" spans="1:6" hidden="1" x14ac:dyDescent="0.25">
      <c r="A701">
        <v>3343</v>
      </c>
      <c r="B701" t="s">
        <v>231</v>
      </c>
      <c r="C701" t="s">
        <v>722</v>
      </c>
      <c r="D701" t="s">
        <v>581</v>
      </c>
      <c r="F701" s="245" t="s">
        <v>193</v>
      </c>
    </row>
    <row r="702" spans="1:6" hidden="1" x14ac:dyDescent="0.25">
      <c r="A702">
        <v>3344</v>
      </c>
      <c r="B702" t="s">
        <v>231</v>
      </c>
      <c r="C702" t="s">
        <v>723</v>
      </c>
      <c r="D702" t="s">
        <v>581</v>
      </c>
      <c r="F702" s="245" t="s">
        <v>193</v>
      </c>
    </row>
    <row r="703" spans="1:6" hidden="1" x14ac:dyDescent="0.25">
      <c r="A703">
        <v>3345</v>
      </c>
      <c r="B703" t="s">
        <v>231</v>
      </c>
      <c r="C703" t="s">
        <v>724</v>
      </c>
      <c r="D703" t="s">
        <v>581</v>
      </c>
      <c r="F703" s="245" t="s">
        <v>193</v>
      </c>
    </row>
    <row r="704" spans="1:6" hidden="1" x14ac:dyDescent="0.25">
      <c r="A704">
        <v>3346</v>
      </c>
      <c r="B704" t="s">
        <v>243</v>
      </c>
      <c r="C704" t="s">
        <v>725</v>
      </c>
      <c r="D704" t="s">
        <v>581</v>
      </c>
      <c r="F704" s="245" t="s">
        <v>187</v>
      </c>
    </row>
    <row r="705" spans="1:6" hidden="1" x14ac:dyDescent="0.25">
      <c r="A705">
        <v>3347</v>
      </c>
      <c r="B705" t="s">
        <v>231</v>
      </c>
      <c r="C705" t="s">
        <v>726</v>
      </c>
      <c r="D705" t="s">
        <v>581</v>
      </c>
      <c r="F705" s="245" t="s">
        <v>193</v>
      </c>
    </row>
    <row r="706" spans="1:6" hidden="1" x14ac:dyDescent="0.25">
      <c r="A706">
        <v>3348</v>
      </c>
      <c r="B706" t="s">
        <v>231</v>
      </c>
      <c r="C706" t="s">
        <v>727</v>
      </c>
      <c r="D706" t="s">
        <v>581</v>
      </c>
      <c r="F706" s="245" t="s">
        <v>193</v>
      </c>
    </row>
    <row r="707" spans="1:6" hidden="1" x14ac:dyDescent="0.25">
      <c r="A707">
        <v>3349</v>
      </c>
      <c r="B707" t="s">
        <v>231</v>
      </c>
      <c r="C707" t="s">
        <v>728</v>
      </c>
      <c r="D707" t="s">
        <v>581</v>
      </c>
      <c r="F707" s="245" t="s">
        <v>193</v>
      </c>
    </row>
    <row r="708" spans="1:6" hidden="1" x14ac:dyDescent="0.25">
      <c r="A708">
        <v>3350</v>
      </c>
      <c r="B708" t="s">
        <v>231</v>
      </c>
      <c r="C708" t="s">
        <v>729</v>
      </c>
      <c r="D708" t="s">
        <v>581</v>
      </c>
      <c r="F708" s="245" t="s">
        <v>193</v>
      </c>
    </row>
    <row r="709" spans="1:6" hidden="1" x14ac:dyDescent="0.25">
      <c r="A709">
        <v>3351</v>
      </c>
      <c r="B709" t="s">
        <v>243</v>
      </c>
      <c r="C709" t="s">
        <v>730</v>
      </c>
      <c r="D709" t="s">
        <v>581</v>
      </c>
      <c r="F709" s="245" t="s">
        <v>187</v>
      </c>
    </row>
    <row r="710" spans="1:6" hidden="1" x14ac:dyDescent="0.25">
      <c r="A710">
        <v>3352</v>
      </c>
      <c r="B710" t="s">
        <v>231</v>
      </c>
      <c r="C710" t="s">
        <v>731</v>
      </c>
      <c r="D710" t="s">
        <v>581</v>
      </c>
      <c r="F710" s="245" t="s">
        <v>193</v>
      </c>
    </row>
    <row r="711" spans="1:6" hidden="1" x14ac:dyDescent="0.25">
      <c r="A711">
        <v>3353</v>
      </c>
      <c r="B711" t="s">
        <v>231</v>
      </c>
      <c r="C711" t="s">
        <v>732</v>
      </c>
      <c r="D711" t="s">
        <v>581</v>
      </c>
      <c r="F711" s="245" t="s">
        <v>193</v>
      </c>
    </row>
    <row r="712" spans="1:6" hidden="1" x14ac:dyDescent="0.25">
      <c r="A712">
        <v>3354</v>
      </c>
      <c r="B712" t="s">
        <v>231</v>
      </c>
      <c r="C712" t="s">
        <v>733</v>
      </c>
      <c r="D712" t="s">
        <v>581</v>
      </c>
      <c r="F712" s="245" t="s">
        <v>193</v>
      </c>
    </row>
    <row r="713" spans="1:6" hidden="1" x14ac:dyDescent="0.25">
      <c r="A713">
        <v>3355</v>
      </c>
      <c r="B713" t="s">
        <v>231</v>
      </c>
      <c r="C713" t="s">
        <v>734</v>
      </c>
      <c r="D713" t="s">
        <v>581</v>
      </c>
      <c r="F713" s="245" t="s">
        <v>193</v>
      </c>
    </row>
    <row r="714" spans="1:6" hidden="1" x14ac:dyDescent="0.25">
      <c r="A714">
        <v>3356</v>
      </c>
      <c r="B714" t="s">
        <v>231</v>
      </c>
      <c r="C714" t="s">
        <v>735</v>
      </c>
      <c r="D714" t="s">
        <v>581</v>
      </c>
      <c r="F714" s="245" t="s">
        <v>193</v>
      </c>
    </row>
    <row r="715" spans="1:6" hidden="1" x14ac:dyDescent="0.25">
      <c r="A715">
        <v>3357</v>
      </c>
      <c r="B715" t="s">
        <v>231</v>
      </c>
      <c r="C715" t="s">
        <v>736</v>
      </c>
      <c r="D715" t="s">
        <v>581</v>
      </c>
      <c r="F715" s="245" t="s">
        <v>193</v>
      </c>
    </row>
    <row r="716" spans="1:6" hidden="1" x14ac:dyDescent="0.25">
      <c r="A716">
        <v>3358</v>
      </c>
      <c r="B716" t="s">
        <v>231</v>
      </c>
      <c r="C716" t="s">
        <v>737</v>
      </c>
      <c r="D716" t="s">
        <v>581</v>
      </c>
      <c r="F716" s="245" t="s">
        <v>193</v>
      </c>
    </row>
    <row r="717" spans="1:6" hidden="1" x14ac:dyDescent="0.25">
      <c r="A717">
        <v>3359</v>
      </c>
      <c r="B717" t="s">
        <v>231</v>
      </c>
      <c r="C717" t="s">
        <v>738</v>
      </c>
      <c r="D717" t="s">
        <v>581</v>
      </c>
      <c r="F717" s="245" t="s">
        <v>193</v>
      </c>
    </row>
    <row r="718" spans="1:6" hidden="1" x14ac:dyDescent="0.25">
      <c r="A718">
        <v>3360</v>
      </c>
      <c r="B718" t="s">
        <v>243</v>
      </c>
      <c r="C718" t="s">
        <v>739</v>
      </c>
      <c r="D718" t="s">
        <v>581</v>
      </c>
      <c r="F718" s="245" t="s">
        <v>187</v>
      </c>
    </row>
    <row r="719" spans="1:6" hidden="1" x14ac:dyDescent="0.25">
      <c r="A719">
        <v>3368</v>
      </c>
      <c r="B719" t="s">
        <v>231</v>
      </c>
      <c r="C719" t="s">
        <v>740</v>
      </c>
      <c r="D719" t="s">
        <v>581</v>
      </c>
      <c r="F719" s="245" t="s">
        <v>193</v>
      </c>
    </row>
    <row r="720" spans="1:6" hidden="1" x14ac:dyDescent="0.25">
      <c r="A720">
        <v>3369</v>
      </c>
      <c r="B720" t="s">
        <v>231</v>
      </c>
      <c r="C720" t="s">
        <v>741</v>
      </c>
      <c r="D720" t="s">
        <v>581</v>
      </c>
      <c r="F720" s="245" t="s">
        <v>193</v>
      </c>
    </row>
    <row r="721" spans="1:6" hidden="1" x14ac:dyDescent="0.25">
      <c r="A721">
        <v>3371</v>
      </c>
      <c r="B721" t="s">
        <v>231</v>
      </c>
      <c r="C721" t="s">
        <v>742</v>
      </c>
      <c r="D721" t="s">
        <v>581</v>
      </c>
      <c r="F721" s="245" t="s">
        <v>193</v>
      </c>
    </row>
    <row r="722" spans="1:6" hidden="1" x14ac:dyDescent="0.25">
      <c r="A722">
        <v>3372</v>
      </c>
      <c r="B722" t="s">
        <v>231</v>
      </c>
      <c r="C722" t="s">
        <v>743</v>
      </c>
      <c r="D722" t="s">
        <v>581</v>
      </c>
      <c r="F722" s="245" t="s">
        <v>193</v>
      </c>
    </row>
    <row r="723" spans="1:6" hidden="1" x14ac:dyDescent="0.25">
      <c r="A723">
        <v>3373</v>
      </c>
      <c r="B723" t="s">
        <v>231</v>
      </c>
      <c r="C723" t="s">
        <v>744</v>
      </c>
      <c r="D723" t="s">
        <v>581</v>
      </c>
      <c r="F723" s="245" t="s">
        <v>193</v>
      </c>
    </row>
    <row r="724" spans="1:6" hidden="1" x14ac:dyDescent="0.25">
      <c r="A724">
        <v>3374</v>
      </c>
      <c r="B724" t="s">
        <v>231</v>
      </c>
      <c r="C724" t="s">
        <v>745</v>
      </c>
      <c r="D724" t="s">
        <v>581</v>
      </c>
      <c r="F724" s="245" t="s">
        <v>193</v>
      </c>
    </row>
    <row r="725" spans="1:6" hidden="1" x14ac:dyDescent="0.25">
      <c r="A725">
        <v>3375</v>
      </c>
      <c r="B725" t="s">
        <v>231</v>
      </c>
      <c r="C725" t="s">
        <v>746</v>
      </c>
      <c r="D725" t="s">
        <v>581</v>
      </c>
      <c r="F725" s="245" t="s">
        <v>193</v>
      </c>
    </row>
    <row r="726" spans="1:6" hidden="1" x14ac:dyDescent="0.25">
      <c r="A726">
        <v>3377</v>
      </c>
      <c r="B726" t="s">
        <v>231</v>
      </c>
      <c r="C726" t="s">
        <v>747</v>
      </c>
      <c r="D726" t="s">
        <v>581</v>
      </c>
      <c r="F726" s="245" t="s">
        <v>193</v>
      </c>
    </row>
    <row r="727" spans="1:6" hidden="1" x14ac:dyDescent="0.25">
      <c r="A727">
        <v>3378</v>
      </c>
      <c r="B727" t="s">
        <v>231</v>
      </c>
      <c r="C727" t="s">
        <v>748</v>
      </c>
      <c r="D727" t="s">
        <v>581</v>
      </c>
      <c r="F727" s="245" t="s">
        <v>193</v>
      </c>
    </row>
    <row r="728" spans="1:6" hidden="1" x14ac:dyDescent="0.25">
      <c r="A728">
        <v>3379</v>
      </c>
      <c r="B728" t="s">
        <v>231</v>
      </c>
      <c r="C728" t="s">
        <v>749</v>
      </c>
      <c r="D728" t="s">
        <v>581</v>
      </c>
      <c r="F728" s="245" t="s">
        <v>193</v>
      </c>
    </row>
    <row r="729" spans="1:6" hidden="1" x14ac:dyDescent="0.25">
      <c r="A729">
        <v>3381</v>
      </c>
      <c r="B729" t="s">
        <v>231</v>
      </c>
      <c r="C729" t="s">
        <v>750</v>
      </c>
      <c r="D729" t="s">
        <v>581</v>
      </c>
      <c r="F729" s="245" t="s">
        <v>193</v>
      </c>
    </row>
    <row r="730" spans="1:6" hidden="1" x14ac:dyDescent="0.25">
      <c r="A730">
        <v>3382</v>
      </c>
      <c r="B730" t="s">
        <v>231</v>
      </c>
      <c r="C730" t="s">
        <v>751</v>
      </c>
      <c r="D730" t="s">
        <v>581</v>
      </c>
      <c r="F730" s="245" t="s">
        <v>193</v>
      </c>
    </row>
    <row r="731" spans="1:6" hidden="1" x14ac:dyDescent="0.25">
      <c r="A731">
        <v>3383</v>
      </c>
      <c r="B731" t="s">
        <v>231</v>
      </c>
      <c r="C731" t="s">
        <v>752</v>
      </c>
      <c r="D731" t="s">
        <v>581</v>
      </c>
      <c r="F731" s="245" t="s">
        <v>193</v>
      </c>
    </row>
    <row r="732" spans="1:6" hidden="1" x14ac:dyDescent="0.25">
      <c r="A732">
        <v>3384</v>
      </c>
      <c r="B732" t="s">
        <v>243</v>
      </c>
      <c r="C732" t="s">
        <v>753</v>
      </c>
      <c r="D732" t="s">
        <v>581</v>
      </c>
      <c r="F732" s="245" t="s">
        <v>187</v>
      </c>
    </row>
    <row r="733" spans="1:6" hidden="1" x14ac:dyDescent="0.25">
      <c r="A733">
        <v>3385</v>
      </c>
      <c r="B733" t="s">
        <v>231</v>
      </c>
      <c r="C733" t="s">
        <v>754</v>
      </c>
      <c r="D733" t="s">
        <v>581</v>
      </c>
      <c r="F733" s="245" t="s">
        <v>193</v>
      </c>
    </row>
    <row r="734" spans="1:6" hidden="1" x14ac:dyDescent="0.25">
      <c r="A734">
        <v>3386</v>
      </c>
      <c r="B734" t="s">
        <v>231</v>
      </c>
      <c r="C734" t="s">
        <v>755</v>
      </c>
      <c r="D734" t="s">
        <v>581</v>
      </c>
      <c r="F734" s="245" t="s">
        <v>193</v>
      </c>
    </row>
    <row r="735" spans="1:6" hidden="1" x14ac:dyDescent="0.25">
      <c r="A735">
        <v>3387</v>
      </c>
      <c r="B735" t="s">
        <v>231</v>
      </c>
      <c r="C735" t="s">
        <v>756</v>
      </c>
      <c r="D735" t="s">
        <v>581</v>
      </c>
      <c r="F735" s="245" t="s">
        <v>193</v>
      </c>
    </row>
    <row r="736" spans="1:6" hidden="1" x14ac:dyDescent="0.25">
      <c r="A736">
        <v>3388</v>
      </c>
      <c r="B736" t="s">
        <v>231</v>
      </c>
      <c r="C736" t="s">
        <v>757</v>
      </c>
      <c r="D736" t="s">
        <v>581</v>
      </c>
      <c r="F736" s="245" t="s">
        <v>193</v>
      </c>
    </row>
    <row r="737" spans="1:6" hidden="1" x14ac:dyDescent="0.25">
      <c r="A737">
        <v>3390</v>
      </c>
      <c r="B737" t="s">
        <v>243</v>
      </c>
      <c r="C737" t="s">
        <v>758</v>
      </c>
      <c r="D737" t="s">
        <v>581</v>
      </c>
      <c r="F737" s="245" t="s">
        <v>187</v>
      </c>
    </row>
    <row r="738" spans="1:6" hidden="1" x14ac:dyDescent="0.25">
      <c r="A738">
        <v>3394</v>
      </c>
      <c r="B738" t="s">
        <v>231</v>
      </c>
      <c r="C738" t="s">
        <v>759</v>
      </c>
      <c r="D738" t="s">
        <v>581</v>
      </c>
      <c r="F738" s="245" t="s">
        <v>193</v>
      </c>
    </row>
    <row r="739" spans="1:6" hidden="1" x14ac:dyDescent="0.25">
      <c r="A739">
        <v>3395</v>
      </c>
      <c r="B739" t="s">
        <v>231</v>
      </c>
      <c r="C739" t="s">
        <v>760</v>
      </c>
      <c r="D739" t="s">
        <v>581</v>
      </c>
      <c r="F739" s="245" t="s">
        <v>193</v>
      </c>
    </row>
    <row r="740" spans="1:6" hidden="1" x14ac:dyDescent="0.25">
      <c r="A740">
        <v>3396</v>
      </c>
      <c r="B740" t="s">
        <v>231</v>
      </c>
      <c r="C740" t="s">
        <v>761</v>
      </c>
      <c r="D740" t="s">
        <v>581</v>
      </c>
      <c r="F740" s="245" t="s">
        <v>193</v>
      </c>
    </row>
    <row r="741" spans="1:6" hidden="1" x14ac:dyDescent="0.25">
      <c r="A741">
        <v>3397</v>
      </c>
      <c r="B741" t="s">
        <v>231</v>
      </c>
      <c r="C741" t="s">
        <v>762</v>
      </c>
      <c r="D741" t="s">
        <v>581</v>
      </c>
      <c r="F741" s="245" t="s">
        <v>193</v>
      </c>
    </row>
    <row r="742" spans="1:6" hidden="1" x14ac:dyDescent="0.25">
      <c r="A742">
        <v>3398</v>
      </c>
      <c r="B742" t="s">
        <v>231</v>
      </c>
      <c r="C742" t="s">
        <v>763</v>
      </c>
      <c r="D742" t="s">
        <v>581</v>
      </c>
      <c r="F742" s="245" t="s">
        <v>193</v>
      </c>
    </row>
    <row r="743" spans="1:6" hidden="1" x14ac:dyDescent="0.25">
      <c r="A743">
        <v>3399</v>
      </c>
      <c r="B743" t="s">
        <v>231</v>
      </c>
      <c r="C743" t="s">
        <v>764</v>
      </c>
      <c r="D743" t="s">
        <v>581</v>
      </c>
      <c r="F743" s="245" t="s">
        <v>193</v>
      </c>
    </row>
    <row r="744" spans="1:6" hidden="1" x14ac:dyDescent="0.25">
      <c r="A744">
        <v>3400</v>
      </c>
      <c r="B744" t="s">
        <v>243</v>
      </c>
      <c r="C744" t="s">
        <v>765</v>
      </c>
      <c r="D744" t="s">
        <v>766</v>
      </c>
      <c r="F744" s="245" t="s">
        <v>189</v>
      </c>
    </row>
    <row r="745" spans="1:6" hidden="1" x14ac:dyDescent="0.25">
      <c r="A745">
        <v>3411</v>
      </c>
      <c r="B745" t="s">
        <v>231</v>
      </c>
      <c r="C745" t="s">
        <v>767</v>
      </c>
      <c r="D745" t="s">
        <v>766</v>
      </c>
      <c r="F745" s="245" t="s">
        <v>195</v>
      </c>
    </row>
    <row r="746" spans="1:6" hidden="1" x14ac:dyDescent="0.25">
      <c r="A746">
        <v>3412</v>
      </c>
      <c r="B746" t="s">
        <v>231</v>
      </c>
      <c r="C746" t="s">
        <v>768</v>
      </c>
      <c r="D746" t="s">
        <v>766</v>
      </c>
      <c r="F746" s="245" t="s">
        <v>195</v>
      </c>
    </row>
    <row r="747" spans="1:6" hidden="1" x14ac:dyDescent="0.25">
      <c r="A747">
        <v>3413</v>
      </c>
      <c r="B747" t="s">
        <v>231</v>
      </c>
      <c r="C747" t="s">
        <v>769</v>
      </c>
      <c r="D747" t="s">
        <v>766</v>
      </c>
      <c r="F747" s="245" t="s">
        <v>195</v>
      </c>
    </row>
    <row r="748" spans="1:6" hidden="1" x14ac:dyDescent="0.25">
      <c r="A748">
        <v>3414</v>
      </c>
      <c r="B748" t="s">
        <v>231</v>
      </c>
      <c r="C748" t="s">
        <v>770</v>
      </c>
      <c r="D748" t="s">
        <v>766</v>
      </c>
      <c r="F748" s="245" t="s">
        <v>195</v>
      </c>
    </row>
    <row r="749" spans="1:6" hidden="1" x14ac:dyDescent="0.25">
      <c r="A749">
        <v>3416</v>
      </c>
      <c r="B749" t="s">
        <v>231</v>
      </c>
      <c r="C749" t="s">
        <v>771</v>
      </c>
      <c r="D749" t="s">
        <v>766</v>
      </c>
      <c r="F749" s="245" t="s">
        <v>195</v>
      </c>
    </row>
    <row r="750" spans="1:6" hidden="1" x14ac:dyDescent="0.25">
      <c r="A750">
        <v>3417</v>
      </c>
      <c r="B750" t="s">
        <v>231</v>
      </c>
      <c r="C750" t="s">
        <v>772</v>
      </c>
      <c r="D750" t="s">
        <v>766</v>
      </c>
      <c r="F750" s="245" t="s">
        <v>195</v>
      </c>
    </row>
    <row r="751" spans="1:6" hidden="1" x14ac:dyDescent="0.25">
      <c r="A751">
        <v>3418</v>
      </c>
      <c r="B751" t="s">
        <v>231</v>
      </c>
      <c r="C751" t="s">
        <v>773</v>
      </c>
      <c r="D751" t="s">
        <v>766</v>
      </c>
      <c r="F751" s="245" t="s">
        <v>195</v>
      </c>
    </row>
    <row r="752" spans="1:6" hidden="1" x14ac:dyDescent="0.25">
      <c r="A752">
        <v>3421</v>
      </c>
      <c r="B752" t="s">
        <v>231</v>
      </c>
      <c r="C752" t="s">
        <v>774</v>
      </c>
      <c r="D752" t="s">
        <v>766</v>
      </c>
      <c r="F752" s="245" t="s">
        <v>195</v>
      </c>
    </row>
    <row r="753" spans="1:6" hidden="1" x14ac:dyDescent="0.25">
      <c r="A753">
        <v>3422</v>
      </c>
      <c r="B753" t="s">
        <v>231</v>
      </c>
      <c r="C753" t="s">
        <v>775</v>
      </c>
      <c r="D753" t="s">
        <v>766</v>
      </c>
      <c r="F753" s="245" t="s">
        <v>195</v>
      </c>
    </row>
    <row r="754" spans="1:6" hidden="1" x14ac:dyDescent="0.25">
      <c r="A754">
        <v>3423</v>
      </c>
      <c r="B754" t="s">
        <v>231</v>
      </c>
      <c r="C754" t="s">
        <v>776</v>
      </c>
      <c r="D754" t="s">
        <v>766</v>
      </c>
      <c r="F754" s="245" t="s">
        <v>195</v>
      </c>
    </row>
    <row r="755" spans="1:6" hidden="1" x14ac:dyDescent="0.25">
      <c r="A755">
        <v>3424</v>
      </c>
      <c r="B755" t="s">
        <v>231</v>
      </c>
      <c r="C755" t="s">
        <v>777</v>
      </c>
      <c r="D755" t="s">
        <v>766</v>
      </c>
      <c r="F755" s="245" t="s">
        <v>195</v>
      </c>
    </row>
    <row r="756" spans="1:6" hidden="1" x14ac:dyDescent="0.25">
      <c r="A756">
        <v>3425</v>
      </c>
      <c r="B756" t="s">
        <v>231</v>
      </c>
      <c r="C756" t="s">
        <v>778</v>
      </c>
      <c r="D756" t="s">
        <v>766</v>
      </c>
      <c r="F756" s="245" t="s">
        <v>195</v>
      </c>
    </row>
    <row r="757" spans="1:6" hidden="1" x14ac:dyDescent="0.25">
      <c r="A757">
        <v>3426</v>
      </c>
      <c r="B757" t="s">
        <v>231</v>
      </c>
      <c r="C757" t="s">
        <v>779</v>
      </c>
      <c r="D757" t="s">
        <v>766</v>
      </c>
      <c r="F757" s="245" t="s">
        <v>195</v>
      </c>
    </row>
    <row r="758" spans="1:6" hidden="1" x14ac:dyDescent="0.25">
      <c r="A758">
        <v>3431</v>
      </c>
      <c r="B758" t="s">
        <v>231</v>
      </c>
      <c r="C758" t="s">
        <v>780</v>
      </c>
      <c r="D758" t="s">
        <v>766</v>
      </c>
      <c r="F758" s="245" t="s">
        <v>195</v>
      </c>
    </row>
    <row r="759" spans="1:6" hidden="1" x14ac:dyDescent="0.25">
      <c r="A759">
        <v>3432</v>
      </c>
      <c r="B759" t="s">
        <v>243</v>
      </c>
      <c r="C759" t="s">
        <v>781</v>
      </c>
      <c r="D759" t="s">
        <v>766</v>
      </c>
      <c r="F759" s="245" t="s">
        <v>189</v>
      </c>
    </row>
    <row r="760" spans="1:6" hidden="1" x14ac:dyDescent="0.25">
      <c r="A760">
        <v>3433</v>
      </c>
      <c r="B760" t="s">
        <v>243</v>
      </c>
      <c r="C760" t="s">
        <v>782</v>
      </c>
      <c r="D760" t="s">
        <v>766</v>
      </c>
      <c r="F760" s="245" t="s">
        <v>189</v>
      </c>
    </row>
    <row r="761" spans="1:6" hidden="1" x14ac:dyDescent="0.25">
      <c r="A761">
        <v>3434</v>
      </c>
      <c r="B761" t="s">
        <v>231</v>
      </c>
      <c r="C761" t="s">
        <v>783</v>
      </c>
      <c r="D761" t="s">
        <v>766</v>
      </c>
      <c r="F761" s="245" t="s">
        <v>195</v>
      </c>
    </row>
    <row r="762" spans="1:6" hidden="1" x14ac:dyDescent="0.25">
      <c r="A762">
        <v>3441</v>
      </c>
      <c r="B762" t="s">
        <v>243</v>
      </c>
      <c r="C762" t="s">
        <v>784</v>
      </c>
      <c r="D762" t="s">
        <v>766</v>
      </c>
      <c r="F762" s="245" t="s">
        <v>189</v>
      </c>
    </row>
    <row r="763" spans="1:6" hidden="1" x14ac:dyDescent="0.25">
      <c r="A763">
        <v>3442</v>
      </c>
      <c r="B763" t="s">
        <v>231</v>
      </c>
      <c r="C763" t="s">
        <v>785</v>
      </c>
      <c r="D763" t="s">
        <v>766</v>
      </c>
      <c r="F763" s="245" t="s">
        <v>195</v>
      </c>
    </row>
    <row r="764" spans="1:6" hidden="1" x14ac:dyDescent="0.25">
      <c r="A764">
        <v>3443</v>
      </c>
      <c r="B764" t="s">
        <v>231</v>
      </c>
      <c r="C764" t="s">
        <v>786</v>
      </c>
      <c r="D764" t="s">
        <v>766</v>
      </c>
      <c r="F764" s="245" t="s">
        <v>195</v>
      </c>
    </row>
    <row r="765" spans="1:6" hidden="1" x14ac:dyDescent="0.25">
      <c r="A765">
        <v>3444</v>
      </c>
      <c r="B765" t="s">
        <v>231</v>
      </c>
      <c r="C765" t="s">
        <v>787</v>
      </c>
      <c r="D765" t="s">
        <v>766</v>
      </c>
      <c r="F765" s="245" t="s">
        <v>195</v>
      </c>
    </row>
    <row r="766" spans="1:6" hidden="1" x14ac:dyDescent="0.25">
      <c r="A766">
        <v>3450</v>
      </c>
      <c r="B766" t="s">
        <v>243</v>
      </c>
      <c r="C766" t="s">
        <v>788</v>
      </c>
      <c r="D766" t="s">
        <v>766</v>
      </c>
      <c r="F766" s="245" t="s">
        <v>189</v>
      </c>
    </row>
    <row r="767" spans="1:6" hidden="1" x14ac:dyDescent="0.25">
      <c r="A767">
        <v>3458</v>
      </c>
      <c r="B767" t="s">
        <v>231</v>
      </c>
      <c r="C767" t="s">
        <v>789</v>
      </c>
      <c r="D767" t="s">
        <v>766</v>
      </c>
      <c r="F767" s="245" t="s">
        <v>195</v>
      </c>
    </row>
    <row r="768" spans="1:6" hidden="1" x14ac:dyDescent="0.25">
      <c r="A768">
        <v>3459</v>
      </c>
      <c r="B768" t="s">
        <v>231</v>
      </c>
      <c r="C768" t="s">
        <v>790</v>
      </c>
      <c r="D768" t="s">
        <v>766</v>
      </c>
      <c r="F768" s="245" t="s">
        <v>195</v>
      </c>
    </row>
    <row r="769" spans="1:6" hidden="1" x14ac:dyDescent="0.25">
      <c r="A769">
        <v>3461</v>
      </c>
      <c r="B769" t="s">
        <v>231</v>
      </c>
      <c r="C769" t="s">
        <v>791</v>
      </c>
      <c r="D769" t="s">
        <v>766</v>
      </c>
      <c r="F769" s="245" t="s">
        <v>195</v>
      </c>
    </row>
    <row r="770" spans="1:6" hidden="1" x14ac:dyDescent="0.25">
      <c r="A770">
        <v>3462</v>
      </c>
      <c r="B770" t="s">
        <v>231</v>
      </c>
      <c r="C770" t="s">
        <v>792</v>
      </c>
      <c r="D770" t="s">
        <v>766</v>
      </c>
      <c r="F770" s="245" t="s">
        <v>195</v>
      </c>
    </row>
    <row r="771" spans="1:6" hidden="1" x14ac:dyDescent="0.25">
      <c r="A771">
        <v>3463</v>
      </c>
      <c r="B771" t="s">
        <v>231</v>
      </c>
      <c r="C771" t="s">
        <v>793</v>
      </c>
      <c r="D771" t="s">
        <v>766</v>
      </c>
      <c r="F771" s="245" t="s">
        <v>195</v>
      </c>
    </row>
    <row r="772" spans="1:6" hidden="1" x14ac:dyDescent="0.25">
      <c r="A772">
        <v>3464</v>
      </c>
      <c r="B772" t="s">
        <v>231</v>
      </c>
      <c r="C772" t="s">
        <v>794</v>
      </c>
      <c r="D772" t="s">
        <v>766</v>
      </c>
      <c r="F772" s="245" t="s">
        <v>195</v>
      </c>
    </row>
    <row r="773" spans="1:6" hidden="1" x14ac:dyDescent="0.25">
      <c r="A773">
        <v>3465</v>
      </c>
      <c r="B773" t="s">
        <v>231</v>
      </c>
      <c r="C773" t="s">
        <v>795</v>
      </c>
      <c r="D773" t="s">
        <v>766</v>
      </c>
      <c r="F773" s="245" t="s">
        <v>195</v>
      </c>
    </row>
    <row r="774" spans="1:6" hidden="1" x14ac:dyDescent="0.25">
      <c r="A774">
        <v>3466</v>
      </c>
      <c r="B774" t="s">
        <v>231</v>
      </c>
      <c r="C774" t="s">
        <v>796</v>
      </c>
      <c r="D774" t="s">
        <v>766</v>
      </c>
      <c r="F774" s="245" t="s">
        <v>195</v>
      </c>
    </row>
    <row r="775" spans="1:6" hidden="1" x14ac:dyDescent="0.25">
      <c r="A775">
        <v>3467</v>
      </c>
      <c r="B775" t="s">
        <v>231</v>
      </c>
      <c r="C775" t="s">
        <v>797</v>
      </c>
      <c r="D775" t="s">
        <v>766</v>
      </c>
      <c r="F775" s="245" t="s">
        <v>195</v>
      </c>
    </row>
    <row r="776" spans="1:6" hidden="1" x14ac:dyDescent="0.25">
      <c r="A776">
        <v>3500</v>
      </c>
      <c r="B776" t="s">
        <v>530</v>
      </c>
      <c r="C776" t="s">
        <v>798</v>
      </c>
      <c r="D776" t="s">
        <v>766</v>
      </c>
      <c r="F776" s="245" t="s">
        <v>181</v>
      </c>
    </row>
    <row r="777" spans="1:6" hidden="1" x14ac:dyDescent="0.25">
      <c r="A777">
        <v>3501</v>
      </c>
      <c r="B777" t="s">
        <v>530</v>
      </c>
      <c r="C777" t="s">
        <v>798</v>
      </c>
      <c r="D777" t="s">
        <v>766</v>
      </c>
      <c r="F777" s="245" t="s">
        <v>181</v>
      </c>
    </row>
    <row r="778" spans="1:6" hidden="1" x14ac:dyDescent="0.25">
      <c r="A778">
        <v>3508</v>
      </c>
      <c r="B778" t="s">
        <v>530</v>
      </c>
      <c r="C778" t="s">
        <v>798</v>
      </c>
      <c r="D778" t="s">
        <v>766</v>
      </c>
      <c r="F778" s="245" t="s">
        <v>181</v>
      </c>
    </row>
    <row r="779" spans="1:6" hidden="1" x14ac:dyDescent="0.25">
      <c r="A779">
        <v>3510</v>
      </c>
      <c r="B779" t="s">
        <v>530</v>
      </c>
      <c r="C779" t="s">
        <v>798</v>
      </c>
      <c r="D779" t="s">
        <v>766</v>
      </c>
      <c r="F779" s="245" t="s">
        <v>181</v>
      </c>
    </row>
    <row r="780" spans="1:6" hidden="1" x14ac:dyDescent="0.25">
      <c r="A780">
        <v>3515</v>
      </c>
      <c r="B780" t="s">
        <v>530</v>
      </c>
      <c r="C780" t="s">
        <v>798</v>
      </c>
      <c r="D780" t="s">
        <v>766</v>
      </c>
      <c r="F780" s="245" t="s">
        <v>181</v>
      </c>
    </row>
    <row r="781" spans="1:6" hidden="1" x14ac:dyDescent="0.25">
      <c r="A781">
        <v>3516</v>
      </c>
      <c r="B781" t="s">
        <v>530</v>
      </c>
      <c r="C781" t="s">
        <v>798</v>
      </c>
      <c r="D781" t="s">
        <v>766</v>
      </c>
      <c r="F781" s="245" t="s">
        <v>181</v>
      </c>
    </row>
    <row r="782" spans="1:6" hidden="1" x14ac:dyDescent="0.25">
      <c r="A782">
        <v>3517</v>
      </c>
      <c r="B782" t="s">
        <v>530</v>
      </c>
      <c r="C782" t="s">
        <v>798</v>
      </c>
      <c r="D782" t="s">
        <v>766</v>
      </c>
      <c r="F782" s="245" t="s">
        <v>181</v>
      </c>
    </row>
    <row r="783" spans="1:6" hidden="1" x14ac:dyDescent="0.25">
      <c r="A783">
        <v>3518</v>
      </c>
      <c r="B783" t="s">
        <v>530</v>
      </c>
      <c r="C783" t="s">
        <v>798</v>
      </c>
      <c r="D783" t="s">
        <v>766</v>
      </c>
      <c r="F783" s="245" t="s">
        <v>181</v>
      </c>
    </row>
    <row r="784" spans="1:6" hidden="1" x14ac:dyDescent="0.25">
      <c r="A784">
        <v>3519</v>
      </c>
      <c r="B784" t="s">
        <v>530</v>
      </c>
      <c r="C784" t="s">
        <v>798</v>
      </c>
      <c r="D784" t="s">
        <v>766</v>
      </c>
      <c r="F784" s="245" t="s">
        <v>181</v>
      </c>
    </row>
    <row r="785" spans="1:6" hidden="1" x14ac:dyDescent="0.25">
      <c r="A785">
        <v>3521</v>
      </c>
      <c r="B785" t="s">
        <v>530</v>
      </c>
      <c r="C785" t="s">
        <v>798</v>
      </c>
      <c r="D785" t="s">
        <v>766</v>
      </c>
      <c r="F785" s="245" t="s">
        <v>181</v>
      </c>
    </row>
    <row r="786" spans="1:6" hidden="1" x14ac:dyDescent="0.25">
      <c r="A786">
        <v>3523</v>
      </c>
      <c r="B786" t="s">
        <v>530</v>
      </c>
      <c r="C786" t="s">
        <v>798</v>
      </c>
      <c r="D786" t="s">
        <v>766</v>
      </c>
      <c r="F786" s="245" t="s">
        <v>181</v>
      </c>
    </row>
    <row r="787" spans="1:6" hidden="1" x14ac:dyDescent="0.25">
      <c r="A787">
        <v>3524</v>
      </c>
      <c r="B787" t="s">
        <v>530</v>
      </c>
      <c r="C787" t="s">
        <v>798</v>
      </c>
      <c r="D787" t="s">
        <v>766</v>
      </c>
      <c r="F787" s="245" t="s">
        <v>181</v>
      </c>
    </row>
    <row r="788" spans="1:6" hidden="1" x14ac:dyDescent="0.25">
      <c r="A788">
        <v>3525</v>
      </c>
      <c r="B788" t="s">
        <v>530</v>
      </c>
      <c r="C788" t="s">
        <v>798</v>
      </c>
      <c r="D788" t="s">
        <v>766</v>
      </c>
      <c r="F788" s="245" t="s">
        <v>181</v>
      </c>
    </row>
    <row r="789" spans="1:6" hidden="1" x14ac:dyDescent="0.25">
      <c r="A789">
        <v>3526</v>
      </c>
      <c r="B789" t="s">
        <v>530</v>
      </c>
      <c r="C789" t="s">
        <v>798</v>
      </c>
      <c r="D789" t="s">
        <v>766</v>
      </c>
      <c r="F789" s="245" t="s">
        <v>181</v>
      </c>
    </row>
    <row r="790" spans="1:6" hidden="1" x14ac:dyDescent="0.25">
      <c r="A790">
        <v>3527</v>
      </c>
      <c r="B790" t="s">
        <v>530</v>
      </c>
      <c r="C790" t="s">
        <v>798</v>
      </c>
      <c r="D790" t="s">
        <v>766</v>
      </c>
      <c r="F790" s="245" t="s">
        <v>181</v>
      </c>
    </row>
    <row r="791" spans="1:6" hidden="1" x14ac:dyDescent="0.25">
      <c r="A791">
        <v>3528</v>
      </c>
      <c r="B791" t="s">
        <v>530</v>
      </c>
      <c r="C791" t="s">
        <v>798</v>
      </c>
      <c r="D791" t="s">
        <v>766</v>
      </c>
      <c r="F791" s="245" t="s">
        <v>181</v>
      </c>
    </row>
    <row r="792" spans="1:6" hidden="1" x14ac:dyDescent="0.25">
      <c r="A792">
        <v>3529</v>
      </c>
      <c r="B792" t="s">
        <v>530</v>
      </c>
      <c r="C792" t="s">
        <v>798</v>
      </c>
      <c r="D792" t="s">
        <v>766</v>
      </c>
      <c r="F792" s="245" t="s">
        <v>181</v>
      </c>
    </row>
    <row r="793" spans="1:6" hidden="1" x14ac:dyDescent="0.25">
      <c r="A793">
        <v>3530</v>
      </c>
      <c r="B793" t="s">
        <v>530</v>
      </c>
      <c r="C793" t="s">
        <v>798</v>
      </c>
      <c r="D793" t="s">
        <v>766</v>
      </c>
      <c r="F793" s="245" t="s">
        <v>181</v>
      </c>
    </row>
    <row r="794" spans="1:6" hidden="1" x14ac:dyDescent="0.25">
      <c r="A794">
        <v>3531</v>
      </c>
      <c r="B794" t="s">
        <v>530</v>
      </c>
      <c r="C794" t="s">
        <v>798</v>
      </c>
      <c r="D794" t="s">
        <v>766</v>
      </c>
      <c r="F794" s="245" t="s">
        <v>181</v>
      </c>
    </row>
    <row r="795" spans="1:6" hidden="1" x14ac:dyDescent="0.25">
      <c r="A795">
        <v>3532</v>
      </c>
      <c r="B795" t="s">
        <v>530</v>
      </c>
      <c r="C795" t="s">
        <v>798</v>
      </c>
      <c r="D795" t="s">
        <v>766</v>
      </c>
      <c r="F795" s="245" t="s">
        <v>181</v>
      </c>
    </row>
    <row r="796" spans="1:6" hidden="1" x14ac:dyDescent="0.25">
      <c r="A796">
        <v>3533</v>
      </c>
      <c r="B796" t="s">
        <v>530</v>
      </c>
      <c r="C796" t="s">
        <v>798</v>
      </c>
      <c r="D796" t="s">
        <v>766</v>
      </c>
      <c r="F796" s="245" t="s">
        <v>181</v>
      </c>
    </row>
    <row r="797" spans="1:6" hidden="1" x14ac:dyDescent="0.25">
      <c r="A797">
        <v>3534</v>
      </c>
      <c r="B797" t="s">
        <v>530</v>
      </c>
      <c r="C797" t="s">
        <v>798</v>
      </c>
      <c r="D797" t="s">
        <v>766</v>
      </c>
      <c r="F797" s="245" t="s">
        <v>181</v>
      </c>
    </row>
    <row r="798" spans="1:6" hidden="1" x14ac:dyDescent="0.25">
      <c r="A798">
        <v>3535</v>
      </c>
      <c r="B798" t="s">
        <v>530</v>
      </c>
      <c r="C798" t="s">
        <v>798</v>
      </c>
      <c r="D798" t="s">
        <v>766</v>
      </c>
      <c r="F798" s="245" t="s">
        <v>181</v>
      </c>
    </row>
    <row r="799" spans="1:6" hidden="1" x14ac:dyDescent="0.25">
      <c r="A799">
        <v>3551</v>
      </c>
      <c r="B799" t="s">
        <v>231</v>
      </c>
      <c r="C799" t="s">
        <v>799</v>
      </c>
      <c r="D799" t="s">
        <v>766</v>
      </c>
      <c r="F799" s="245" t="s">
        <v>195</v>
      </c>
    </row>
    <row r="800" spans="1:6" hidden="1" x14ac:dyDescent="0.25">
      <c r="A800">
        <v>3552</v>
      </c>
      <c r="B800" t="s">
        <v>231</v>
      </c>
      <c r="C800" t="s">
        <v>800</v>
      </c>
      <c r="D800" t="s">
        <v>766</v>
      </c>
      <c r="F800" s="245" t="s">
        <v>195</v>
      </c>
    </row>
    <row r="801" spans="1:6" hidden="1" x14ac:dyDescent="0.25">
      <c r="A801">
        <v>3553</v>
      </c>
      <c r="B801" t="s">
        <v>231</v>
      </c>
      <c r="C801" t="s">
        <v>801</v>
      </c>
      <c r="D801" t="s">
        <v>766</v>
      </c>
      <c r="F801" s="245" t="s">
        <v>195</v>
      </c>
    </row>
    <row r="802" spans="1:6" hidden="1" x14ac:dyDescent="0.25">
      <c r="A802">
        <v>3554</v>
      </c>
      <c r="B802" t="s">
        <v>231</v>
      </c>
      <c r="C802" t="s">
        <v>802</v>
      </c>
      <c r="D802" t="s">
        <v>766</v>
      </c>
      <c r="F802" s="245" t="s">
        <v>195</v>
      </c>
    </row>
    <row r="803" spans="1:6" hidden="1" x14ac:dyDescent="0.25">
      <c r="A803">
        <v>3555</v>
      </c>
      <c r="B803" t="s">
        <v>231</v>
      </c>
      <c r="C803" t="s">
        <v>803</v>
      </c>
      <c r="D803" t="s">
        <v>766</v>
      </c>
      <c r="F803" s="245" t="s">
        <v>195</v>
      </c>
    </row>
    <row r="804" spans="1:6" hidden="1" x14ac:dyDescent="0.25">
      <c r="A804">
        <v>3556</v>
      </c>
      <c r="B804" t="s">
        <v>231</v>
      </c>
      <c r="C804" t="s">
        <v>804</v>
      </c>
      <c r="D804" t="s">
        <v>766</v>
      </c>
      <c r="F804" s="245" t="s">
        <v>195</v>
      </c>
    </row>
    <row r="805" spans="1:6" hidden="1" x14ac:dyDescent="0.25">
      <c r="A805">
        <v>3557</v>
      </c>
      <c r="B805" t="s">
        <v>231</v>
      </c>
      <c r="C805" t="s">
        <v>805</v>
      </c>
      <c r="D805" t="s">
        <v>766</v>
      </c>
      <c r="F805" s="245" t="s">
        <v>195</v>
      </c>
    </row>
    <row r="806" spans="1:6" hidden="1" x14ac:dyDescent="0.25">
      <c r="A806">
        <v>3558</v>
      </c>
      <c r="B806" t="s">
        <v>530</v>
      </c>
      <c r="C806" t="s">
        <v>798</v>
      </c>
      <c r="D806" t="s">
        <v>766</v>
      </c>
      <c r="F806" s="245" t="s">
        <v>181</v>
      </c>
    </row>
    <row r="807" spans="1:6" hidden="1" x14ac:dyDescent="0.25">
      <c r="A807">
        <v>3559</v>
      </c>
      <c r="B807" t="s">
        <v>231</v>
      </c>
      <c r="C807" t="s">
        <v>806</v>
      </c>
      <c r="D807" t="s">
        <v>766</v>
      </c>
      <c r="F807" s="245" t="s">
        <v>195</v>
      </c>
    </row>
    <row r="808" spans="1:6" hidden="1" x14ac:dyDescent="0.25">
      <c r="A808">
        <v>3561</v>
      </c>
      <c r="B808" t="s">
        <v>243</v>
      </c>
      <c r="C808" t="s">
        <v>807</v>
      </c>
      <c r="D808" t="s">
        <v>766</v>
      </c>
      <c r="F808" s="245" t="s">
        <v>189</v>
      </c>
    </row>
    <row r="809" spans="1:6" hidden="1" x14ac:dyDescent="0.25">
      <c r="A809">
        <v>3562</v>
      </c>
      <c r="B809" t="s">
        <v>243</v>
      </c>
      <c r="C809" t="s">
        <v>808</v>
      </c>
      <c r="D809" t="s">
        <v>766</v>
      </c>
      <c r="F809" s="245" t="s">
        <v>189</v>
      </c>
    </row>
    <row r="810" spans="1:6" hidden="1" x14ac:dyDescent="0.25">
      <c r="A810">
        <v>3563</v>
      </c>
      <c r="B810" t="s">
        <v>231</v>
      </c>
      <c r="C810" t="s">
        <v>809</v>
      </c>
      <c r="D810" t="s">
        <v>766</v>
      </c>
      <c r="F810" s="245" t="s">
        <v>195</v>
      </c>
    </row>
    <row r="811" spans="1:6" hidden="1" x14ac:dyDescent="0.25">
      <c r="A811">
        <v>3564</v>
      </c>
      <c r="B811" t="s">
        <v>231</v>
      </c>
      <c r="C811" t="s">
        <v>810</v>
      </c>
      <c r="D811" t="s">
        <v>766</v>
      </c>
      <c r="F811" s="245" t="s">
        <v>195</v>
      </c>
    </row>
    <row r="812" spans="1:6" hidden="1" x14ac:dyDescent="0.25">
      <c r="A812">
        <v>3565</v>
      </c>
      <c r="B812" t="s">
        <v>231</v>
      </c>
      <c r="C812" t="s">
        <v>811</v>
      </c>
      <c r="D812" t="s">
        <v>766</v>
      </c>
      <c r="F812" s="245" t="s">
        <v>195</v>
      </c>
    </row>
    <row r="813" spans="1:6" hidden="1" x14ac:dyDescent="0.25">
      <c r="A813">
        <v>3571</v>
      </c>
      <c r="B813" t="s">
        <v>243</v>
      </c>
      <c r="C813" t="s">
        <v>812</v>
      </c>
      <c r="D813" t="s">
        <v>766</v>
      </c>
      <c r="F813" s="245" t="s">
        <v>189</v>
      </c>
    </row>
    <row r="814" spans="1:6" hidden="1" x14ac:dyDescent="0.25">
      <c r="A814">
        <v>3572</v>
      </c>
      <c r="B814" t="s">
        <v>231</v>
      </c>
      <c r="C814" t="s">
        <v>813</v>
      </c>
      <c r="D814" t="s">
        <v>766</v>
      </c>
      <c r="F814" s="245" t="s">
        <v>195</v>
      </c>
    </row>
    <row r="815" spans="1:6" hidden="1" x14ac:dyDescent="0.25">
      <c r="A815">
        <v>3573</v>
      </c>
      <c r="B815" t="s">
        <v>231</v>
      </c>
      <c r="C815" t="s">
        <v>814</v>
      </c>
      <c r="D815" t="s">
        <v>766</v>
      </c>
      <c r="F815" s="245" t="s">
        <v>195</v>
      </c>
    </row>
    <row r="816" spans="1:6" hidden="1" x14ac:dyDescent="0.25">
      <c r="A816">
        <v>3574</v>
      </c>
      <c r="B816" t="s">
        <v>231</v>
      </c>
      <c r="C816" t="s">
        <v>815</v>
      </c>
      <c r="D816" t="s">
        <v>766</v>
      </c>
      <c r="F816" s="245" t="s">
        <v>195</v>
      </c>
    </row>
    <row r="817" spans="1:6" hidden="1" x14ac:dyDescent="0.25">
      <c r="A817">
        <v>3575</v>
      </c>
      <c r="B817" t="s">
        <v>231</v>
      </c>
      <c r="C817" t="s">
        <v>816</v>
      </c>
      <c r="D817" t="s">
        <v>766</v>
      </c>
      <c r="F817" s="245" t="s">
        <v>195</v>
      </c>
    </row>
    <row r="818" spans="1:6" hidden="1" x14ac:dyDescent="0.25">
      <c r="A818">
        <v>3576</v>
      </c>
      <c r="B818" t="s">
        <v>231</v>
      </c>
      <c r="C818" t="s">
        <v>817</v>
      </c>
      <c r="D818" t="s">
        <v>766</v>
      </c>
      <c r="F818" s="245" t="s">
        <v>195</v>
      </c>
    </row>
    <row r="819" spans="1:6" hidden="1" x14ac:dyDescent="0.25">
      <c r="A819">
        <v>3577</v>
      </c>
      <c r="B819" t="s">
        <v>231</v>
      </c>
      <c r="C819" t="s">
        <v>818</v>
      </c>
      <c r="D819" t="s">
        <v>766</v>
      </c>
      <c r="F819" s="245" t="s">
        <v>195</v>
      </c>
    </row>
    <row r="820" spans="1:6" hidden="1" x14ac:dyDescent="0.25">
      <c r="A820">
        <v>3578</v>
      </c>
      <c r="B820" t="s">
        <v>231</v>
      </c>
      <c r="C820" t="s">
        <v>819</v>
      </c>
      <c r="D820" t="s">
        <v>766</v>
      </c>
      <c r="F820" s="245" t="s">
        <v>195</v>
      </c>
    </row>
    <row r="821" spans="1:6" hidden="1" x14ac:dyDescent="0.25">
      <c r="A821">
        <v>3579</v>
      </c>
      <c r="B821" t="s">
        <v>231</v>
      </c>
      <c r="C821" t="s">
        <v>820</v>
      </c>
      <c r="D821" t="s">
        <v>766</v>
      </c>
      <c r="F821" s="245" t="s">
        <v>195</v>
      </c>
    </row>
    <row r="822" spans="1:6" hidden="1" x14ac:dyDescent="0.25">
      <c r="A822">
        <v>3580</v>
      </c>
      <c r="B822" t="s">
        <v>243</v>
      </c>
      <c r="C822" t="s">
        <v>821</v>
      </c>
      <c r="D822" t="s">
        <v>766</v>
      </c>
      <c r="F822" s="245" t="s">
        <v>189</v>
      </c>
    </row>
    <row r="823" spans="1:6" hidden="1" x14ac:dyDescent="0.25">
      <c r="A823">
        <v>3586</v>
      </c>
      <c r="B823" t="s">
        <v>231</v>
      </c>
      <c r="C823" t="s">
        <v>822</v>
      </c>
      <c r="D823" t="s">
        <v>766</v>
      </c>
      <c r="F823" s="245" t="s">
        <v>195</v>
      </c>
    </row>
    <row r="824" spans="1:6" hidden="1" x14ac:dyDescent="0.25">
      <c r="A824">
        <v>3587</v>
      </c>
      <c r="B824" t="s">
        <v>231</v>
      </c>
      <c r="C824" t="s">
        <v>823</v>
      </c>
      <c r="D824" t="s">
        <v>766</v>
      </c>
      <c r="F824" s="245" t="s">
        <v>195</v>
      </c>
    </row>
    <row r="825" spans="1:6" hidden="1" x14ac:dyDescent="0.25">
      <c r="A825">
        <v>3588</v>
      </c>
      <c r="B825" t="s">
        <v>231</v>
      </c>
      <c r="C825" t="s">
        <v>824</v>
      </c>
      <c r="D825" t="s">
        <v>766</v>
      </c>
      <c r="F825" s="245" t="s">
        <v>195</v>
      </c>
    </row>
    <row r="826" spans="1:6" hidden="1" x14ac:dyDescent="0.25">
      <c r="A826">
        <v>3589</v>
      </c>
      <c r="B826" t="s">
        <v>231</v>
      </c>
      <c r="C826" t="s">
        <v>825</v>
      </c>
      <c r="D826" t="s">
        <v>766</v>
      </c>
      <c r="F826" s="245" t="s">
        <v>195</v>
      </c>
    </row>
    <row r="827" spans="1:6" hidden="1" x14ac:dyDescent="0.25">
      <c r="A827">
        <v>3591</v>
      </c>
      <c r="B827" t="s">
        <v>231</v>
      </c>
      <c r="C827" t="s">
        <v>826</v>
      </c>
      <c r="D827" t="s">
        <v>766</v>
      </c>
      <c r="F827" s="245" t="s">
        <v>195</v>
      </c>
    </row>
    <row r="828" spans="1:6" hidden="1" x14ac:dyDescent="0.25">
      <c r="A828">
        <v>3592</v>
      </c>
      <c r="B828" t="s">
        <v>231</v>
      </c>
      <c r="C828" t="s">
        <v>827</v>
      </c>
      <c r="D828" t="s">
        <v>766</v>
      </c>
      <c r="F828" s="245" t="s">
        <v>195</v>
      </c>
    </row>
    <row r="829" spans="1:6" hidden="1" x14ac:dyDescent="0.25">
      <c r="A829">
        <v>3593</v>
      </c>
      <c r="B829" t="s">
        <v>231</v>
      </c>
      <c r="C829" t="s">
        <v>828</v>
      </c>
      <c r="D829" t="s">
        <v>766</v>
      </c>
      <c r="F829" s="245" t="s">
        <v>195</v>
      </c>
    </row>
    <row r="830" spans="1:6" hidden="1" x14ac:dyDescent="0.25">
      <c r="A830">
        <v>3594</v>
      </c>
      <c r="B830" t="s">
        <v>231</v>
      </c>
      <c r="C830" t="s">
        <v>829</v>
      </c>
      <c r="D830" t="s">
        <v>766</v>
      </c>
      <c r="F830" s="245" t="s">
        <v>195</v>
      </c>
    </row>
    <row r="831" spans="1:6" hidden="1" x14ac:dyDescent="0.25">
      <c r="A831">
        <v>3595</v>
      </c>
      <c r="B831" t="s">
        <v>231</v>
      </c>
      <c r="C831" t="s">
        <v>830</v>
      </c>
      <c r="D831" t="s">
        <v>766</v>
      </c>
      <c r="F831" s="245" t="s">
        <v>195</v>
      </c>
    </row>
    <row r="832" spans="1:6" hidden="1" x14ac:dyDescent="0.25">
      <c r="A832">
        <v>3596</v>
      </c>
      <c r="B832" t="s">
        <v>231</v>
      </c>
      <c r="C832" t="s">
        <v>831</v>
      </c>
      <c r="D832" t="s">
        <v>766</v>
      </c>
      <c r="F832" s="245" t="s">
        <v>195</v>
      </c>
    </row>
    <row r="833" spans="1:6" hidden="1" x14ac:dyDescent="0.25">
      <c r="A833">
        <v>3597</v>
      </c>
      <c r="B833" t="s">
        <v>231</v>
      </c>
      <c r="C833" t="s">
        <v>832</v>
      </c>
      <c r="D833" t="s">
        <v>766</v>
      </c>
      <c r="F833" s="245" t="s">
        <v>195</v>
      </c>
    </row>
    <row r="834" spans="1:6" hidden="1" x14ac:dyDescent="0.25">
      <c r="A834">
        <v>3598</v>
      </c>
      <c r="B834" t="s">
        <v>231</v>
      </c>
      <c r="C834" t="s">
        <v>833</v>
      </c>
      <c r="D834" t="s">
        <v>766</v>
      </c>
      <c r="F834" s="245" t="s">
        <v>195</v>
      </c>
    </row>
    <row r="835" spans="1:6" hidden="1" x14ac:dyDescent="0.25">
      <c r="A835">
        <v>3599</v>
      </c>
      <c r="B835" t="s">
        <v>231</v>
      </c>
      <c r="C835" t="s">
        <v>834</v>
      </c>
      <c r="D835" t="s">
        <v>766</v>
      </c>
      <c r="F835" s="245" t="s">
        <v>195</v>
      </c>
    </row>
    <row r="836" spans="1:6" hidden="1" x14ac:dyDescent="0.25">
      <c r="A836">
        <v>3600</v>
      </c>
      <c r="B836" t="s">
        <v>243</v>
      </c>
      <c r="C836" t="s">
        <v>835</v>
      </c>
      <c r="D836" t="s">
        <v>766</v>
      </c>
      <c r="F836" s="245" t="s">
        <v>189</v>
      </c>
    </row>
    <row r="837" spans="1:6" hidden="1" x14ac:dyDescent="0.25">
      <c r="A837">
        <v>3603</v>
      </c>
      <c r="B837" t="s">
        <v>243</v>
      </c>
      <c r="C837" t="s">
        <v>835</v>
      </c>
      <c r="D837" t="s">
        <v>766</v>
      </c>
      <c r="F837" s="245" t="s">
        <v>189</v>
      </c>
    </row>
    <row r="838" spans="1:6" hidden="1" x14ac:dyDescent="0.25">
      <c r="A838">
        <v>3604</v>
      </c>
      <c r="B838" t="s">
        <v>243</v>
      </c>
      <c r="C838" t="s">
        <v>835</v>
      </c>
      <c r="D838" t="s">
        <v>766</v>
      </c>
      <c r="F838" s="245" t="s">
        <v>189</v>
      </c>
    </row>
    <row r="839" spans="1:6" hidden="1" x14ac:dyDescent="0.25">
      <c r="A839">
        <v>3608</v>
      </c>
      <c r="B839" t="s">
        <v>231</v>
      </c>
      <c r="C839" t="s">
        <v>836</v>
      </c>
      <c r="D839" t="s">
        <v>766</v>
      </c>
      <c r="F839" s="245" t="s">
        <v>195</v>
      </c>
    </row>
    <row r="840" spans="1:6" hidden="1" x14ac:dyDescent="0.25">
      <c r="A840">
        <v>3621</v>
      </c>
      <c r="B840" t="s">
        <v>243</v>
      </c>
      <c r="C840" t="s">
        <v>835</v>
      </c>
      <c r="D840" t="s">
        <v>766</v>
      </c>
      <c r="F840" s="245" t="s">
        <v>189</v>
      </c>
    </row>
    <row r="841" spans="1:6" hidden="1" x14ac:dyDescent="0.25">
      <c r="A841">
        <v>3622</v>
      </c>
      <c r="B841" t="s">
        <v>231</v>
      </c>
      <c r="C841" t="s">
        <v>837</v>
      </c>
      <c r="D841" t="s">
        <v>766</v>
      </c>
      <c r="F841" s="245" t="s">
        <v>195</v>
      </c>
    </row>
    <row r="842" spans="1:6" hidden="1" x14ac:dyDescent="0.25">
      <c r="A842">
        <v>3623</v>
      </c>
      <c r="B842" t="s">
        <v>231</v>
      </c>
      <c r="C842" t="s">
        <v>838</v>
      </c>
      <c r="D842" t="s">
        <v>766</v>
      </c>
      <c r="F842" s="245" t="s">
        <v>195</v>
      </c>
    </row>
    <row r="843" spans="1:6" hidden="1" x14ac:dyDescent="0.25">
      <c r="A843">
        <v>3625</v>
      </c>
      <c r="B843" t="s">
        <v>243</v>
      </c>
      <c r="C843" t="s">
        <v>835</v>
      </c>
      <c r="D843" t="s">
        <v>766</v>
      </c>
      <c r="F843" s="245" t="s">
        <v>189</v>
      </c>
    </row>
    <row r="844" spans="1:6" hidden="1" x14ac:dyDescent="0.25">
      <c r="A844">
        <v>3626</v>
      </c>
      <c r="B844" t="s">
        <v>231</v>
      </c>
      <c r="C844" t="s">
        <v>839</v>
      </c>
      <c r="D844" t="s">
        <v>766</v>
      </c>
      <c r="F844" s="245" t="s">
        <v>195</v>
      </c>
    </row>
    <row r="845" spans="1:6" hidden="1" x14ac:dyDescent="0.25">
      <c r="A845">
        <v>3627</v>
      </c>
      <c r="B845" t="s">
        <v>231</v>
      </c>
      <c r="C845" t="s">
        <v>840</v>
      </c>
      <c r="D845" t="s">
        <v>766</v>
      </c>
      <c r="F845" s="245" t="s">
        <v>195</v>
      </c>
    </row>
    <row r="846" spans="1:6" hidden="1" x14ac:dyDescent="0.25">
      <c r="A846">
        <v>3630</v>
      </c>
      <c r="B846" t="s">
        <v>243</v>
      </c>
      <c r="C846" t="s">
        <v>841</v>
      </c>
      <c r="D846" t="s">
        <v>766</v>
      </c>
      <c r="F846" s="245" t="s">
        <v>189</v>
      </c>
    </row>
    <row r="847" spans="1:6" hidden="1" x14ac:dyDescent="0.25">
      <c r="A847">
        <v>3635</v>
      </c>
      <c r="B847" t="s">
        <v>231</v>
      </c>
      <c r="C847" t="s">
        <v>842</v>
      </c>
      <c r="D847" t="s">
        <v>766</v>
      </c>
      <c r="F847" s="245" t="s">
        <v>195</v>
      </c>
    </row>
    <row r="848" spans="1:6" hidden="1" x14ac:dyDescent="0.25">
      <c r="A848">
        <v>3636</v>
      </c>
      <c r="B848" t="s">
        <v>231</v>
      </c>
      <c r="C848" t="s">
        <v>843</v>
      </c>
      <c r="D848" t="s">
        <v>766</v>
      </c>
      <c r="F848" s="245" t="s">
        <v>195</v>
      </c>
    </row>
    <row r="849" spans="1:6" hidden="1" x14ac:dyDescent="0.25">
      <c r="A849">
        <v>3641</v>
      </c>
      <c r="B849" t="s">
        <v>231</v>
      </c>
      <c r="C849" t="s">
        <v>844</v>
      </c>
      <c r="D849" t="s">
        <v>766</v>
      </c>
      <c r="F849" s="245" t="s">
        <v>195</v>
      </c>
    </row>
    <row r="850" spans="1:6" hidden="1" x14ac:dyDescent="0.25">
      <c r="A850">
        <v>3642</v>
      </c>
      <c r="B850" t="s">
        <v>231</v>
      </c>
      <c r="C850" t="s">
        <v>845</v>
      </c>
      <c r="D850" t="s">
        <v>766</v>
      </c>
      <c r="F850" s="245" t="s">
        <v>195</v>
      </c>
    </row>
    <row r="851" spans="1:6" hidden="1" x14ac:dyDescent="0.25">
      <c r="A851">
        <v>3643</v>
      </c>
      <c r="B851" t="s">
        <v>231</v>
      </c>
      <c r="C851" t="s">
        <v>846</v>
      </c>
      <c r="D851" t="s">
        <v>766</v>
      </c>
      <c r="F851" s="245" t="s">
        <v>195</v>
      </c>
    </row>
    <row r="852" spans="1:6" hidden="1" x14ac:dyDescent="0.25">
      <c r="A852">
        <v>3644</v>
      </c>
      <c r="B852" t="s">
        <v>231</v>
      </c>
      <c r="C852" t="s">
        <v>847</v>
      </c>
      <c r="D852" t="s">
        <v>766</v>
      </c>
      <c r="F852" s="245" t="s">
        <v>195</v>
      </c>
    </row>
    <row r="853" spans="1:6" hidden="1" x14ac:dyDescent="0.25">
      <c r="A853">
        <v>3645</v>
      </c>
      <c r="B853" t="s">
        <v>231</v>
      </c>
      <c r="C853" t="s">
        <v>848</v>
      </c>
      <c r="D853" t="s">
        <v>766</v>
      </c>
      <c r="F853" s="245" t="s">
        <v>195</v>
      </c>
    </row>
    <row r="854" spans="1:6" hidden="1" x14ac:dyDescent="0.25">
      <c r="A854">
        <v>3646</v>
      </c>
      <c r="B854" t="s">
        <v>231</v>
      </c>
      <c r="C854" t="s">
        <v>849</v>
      </c>
      <c r="D854" t="s">
        <v>766</v>
      </c>
      <c r="F854" s="245" t="s">
        <v>195</v>
      </c>
    </row>
    <row r="855" spans="1:6" hidden="1" x14ac:dyDescent="0.25">
      <c r="A855">
        <v>3647</v>
      </c>
      <c r="B855" t="s">
        <v>231</v>
      </c>
      <c r="C855" t="s">
        <v>850</v>
      </c>
      <c r="D855" t="s">
        <v>766</v>
      </c>
      <c r="F855" s="245" t="s">
        <v>195</v>
      </c>
    </row>
    <row r="856" spans="1:6" hidden="1" x14ac:dyDescent="0.25">
      <c r="A856">
        <v>3648</v>
      </c>
      <c r="B856" t="s">
        <v>231</v>
      </c>
      <c r="C856" t="s">
        <v>851</v>
      </c>
      <c r="D856" t="s">
        <v>766</v>
      </c>
      <c r="F856" s="245" t="s">
        <v>195</v>
      </c>
    </row>
    <row r="857" spans="1:6" hidden="1" x14ac:dyDescent="0.25">
      <c r="A857">
        <v>3651</v>
      </c>
      <c r="B857" t="s">
        <v>243</v>
      </c>
      <c r="C857" t="s">
        <v>835</v>
      </c>
      <c r="D857" t="s">
        <v>766</v>
      </c>
      <c r="F857" s="245" t="s">
        <v>189</v>
      </c>
    </row>
    <row r="858" spans="1:6" hidden="1" x14ac:dyDescent="0.25">
      <c r="A858">
        <v>3652</v>
      </c>
      <c r="B858" t="s">
        <v>231</v>
      </c>
      <c r="C858" t="s">
        <v>852</v>
      </c>
      <c r="D858" t="s">
        <v>766</v>
      </c>
      <c r="F858" s="245" t="s">
        <v>195</v>
      </c>
    </row>
    <row r="859" spans="1:6" hidden="1" x14ac:dyDescent="0.25">
      <c r="A859">
        <v>3653</v>
      </c>
      <c r="B859" t="s">
        <v>231</v>
      </c>
      <c r="C859" t="s">
        <v>853</v>
      </c>
      <c r="D859" t="s">
        <v>766</v>
      </c>
      <c r="F859" s="245" t="s">
        <v>195</v>
      </c>
    </row>
    <row r="860" spans="1:6" hidden="1" x14ac:dyDescent="0.25">
      <c r="A860">
        <v>3654</v>
      </c>
      <c r="B860" t="s">
        <v>231</v>
      </c>
      <c r="C860" t="s">
        <v>854</v>
      </c>
      <c r="D860" t="s">
        <v>766</v>
      </c>
      <c r="F860" s="245" t="s">
        <v>195</v>
      </c>
    </row>
    <row r="861" spans="1:6" hidden="1" x14ac:dyDescent="0.25">
      <c r="A861">
        <v>3655</v>
      </c>
      <c r="B861" t="s">
        <v>231</v>
      </c>
      <c r="C861" t="s">
        <v>855</v>
      </c>
      <c r="D861" t="s">
        <v>766</v>
      </c>
      <c r="F861" s="245" t="s">
        <v>195</v>
      </c>
    </row>
    <row r="862" spans="1:6" hidden="1" x14ac:dyDescent="0.25">
      <c r="A862">
        <v>3656</v>
      </c>
      <c r="B862" t="s">
        <v>231</v>
      </c>
      <c r="C862" t="s">
        <v>856</v>
      </c>
      <c r="D862" t="s">
        <v>766</v>
      </c>
      <c r="F862" s="245" t="s">
        <v>195</v>
      </c>
    </row>
    <row r="863" spans="1:6" hidden="1" x14ac:dyDescent="0.25">
      <c r="A863">
        <v>3657</v>
      </c>
      <c r="B863" t="s">
        <v>231</v>
      </c>
      <c r="C863" t="s">
        <v>857</v>
      </c>
      <c r="D863" t="s">
        <v>766</v>
      </c>
      <c r="F863" s="245" t="s">
        <v>195</v>
      </c>
    </row>
    <row r="864" spans="1:6" hidden="1" x14ac:dyDescent="0.25">
      <c r="A864">
        <v>3658</v>
      </c>
      <c r="B864" t="s">
        <v>231</v>
      </c>
      <c r="C864" t="s">
        <v>858</v>
      </c>
      <c r="D864" t="s">
        <v>766</v>
      </c>
      <c r="F864" s="245" t="s">
        <v>195</v>
      </c>
    </row>
    <row r="865" spans="1:6" hidden="1" x14ac:dyDescent="0.25">
      <c r="A865">
        <v>3659</v>
      </c>
      <c r="B865" t="s">
        <v>231</v>
      </c>
      <c r="C865" t="s">
        <v>859</v>
      </c>
      <c r="D865" t="s">
        <v>766</v>
      </c>
      <c r="F865" s="245" t="s">
        <v>195</v>
      </c>
    </row>
    <row r="866" spans="1:6" hidden="1" x14ac:dyDescent="0.25">
      <c r="A866">
        <v>3661</v>
      </c>
      <c r="B866" t="s">
        <v>243</v>
      </c>
      <c r="C866" t="s">
        <v>835</v>
      </c>
      <c r="D866" t="s">
        <v>766</v>
      </c>
      <c r="F866" s="245" t="s">
        <v>189</v>
      </c>
    </row>
    <row r="867" spans="1:6" hidden="1" x14ac:dyDescent="0.25">
      <c r="A867">
        <v>3662</v>
      </c>
      <c r="B867" t="s">
        <v>243</v>
      </c>
      <c r="C867" t="s">
        <v>835</v>
      </c>
      <c r="D867" t="s">
        <v>766</v>
      </c>
      <c r="F867" s="245" t="s">
        <v>189</v>
      </c>
    </row>
    <row r="868" spans="1:6" hidden="1" x14ac:dyDescent="0.25">
      <c r="A868">
        <v>3663</v>
      </c>
      <c r="B868" t="s">
        <v>231</v>
      </c>
      <c r="C868" t="s">
        <v>860</v>
      </c>
      <c r="D868" t="s">
        <v>766</v>
      </c>
      <c r="F868" s="245" t="s">
        <v>195</v>
      </c>
    </row>
    <row r="869" spans="1:6" hidden="1" x14ac:dyDescent="0.25">
      <c r="A869">
        <v>3664</v>
      </c>
      <c r="B869" t="s">
        <v>231</v>
      </c>
      <c r="C869" t="s">
        <v>861</v>
      </c>
      <c r="D869" t="s">
        <v>766</v>
      </c>
      <c r="F869" s="245" t="s">
        <v>195</v>
      </c>
    </row>
    <row r="870" spans="1:6" hidden="1" x14ac:dyDescent="0.25">
      <c r="A870">
        <v>3671</v>
      </c>
      <c r="B870" t="s">
        <v>243</v>
      </c>
      <c r="C870" t="s">
        <v>862</v>
      </c>
      <c r="D870" t="s">
        <v>766</v>
      </c>
      <c r="F870" s="245" t="s">
        <v>189</v>
      </c>
    </row>
    <row r="871" spans="1:6" hidden="1" x14ac:dyDescent="0.25">
      <c r="A871">
        <v>3672</v>
      </c>
      <c r="B871" t="s">
        <v>243</v>
      </c>
      <c r="C871" t="s">
        <v>862</v>
      </c>
      <c r="D871" t="s">
        <v>766</v>
      </c>
      <c r="F871" s="245" t="s">
        <v>189</v>
      </c>
    </row>
    <row r="872" spans="1:6" hidden="1" x14ac:dyDescent="0.25">
      <c r="A872">
        <v>3700</v>
      </c>
      <c r="B872" t="s">
        <v>243</v>
      </c>
      <c r="C872" t="s">
        <v>863</v>
      </c>
      <c r="D872" t="s">
        <v>766</v>
      </c>
      <c r="F872" s="245" t="s">
        <v>189</v>
      </c>
    </row>
    <row r="873" spans="1:6" hidden="1" x14ac:dyDescent="0.25">
      <c r="A873">
        <v>3704</v>
      </c>
      <c r="B873" t="s">
        <v>231</v>
      </c>
      <c r="C873" t="s">
        <v>864</v>
      </c>
      <c r="D873" t="s">
        <v>766</v>
      </c>
      <c r="F873" s="245" t="s">
        <v>195</v>
      </c>
    </row>
    <row r="874" spans="1:6" hidden="1" x14ac:dyDescent="0.25">
      <c r="A874">
        <v>3711</v>
      </c>
      <c r="B874" t="s">
        <v>231</v>
      </c>
      <c r="C874" t="s">
        <v>865</v>
      </c>
      <c r="D874" t="s">
        <v>766</v>
      </c>
      <c r="F874" s="245" t="s">
        <v>195</v>
      </c>
    </row>
    <row r="875" spans="1:6" hidden="1" x14ac:dyDescent="0.25">
      <c r="A875">
        <v>3712</v>
      </c>
      <c r="B875" t="s">
        <v>231</v>
      </c>
      <c r="C875" t="s">
        <v>866</v>
      </c>
      <c r="D875" t="s">
        <v>766</v>
      </c>
      <c r="F875" s="245" t="s">
        <v>195</v>
      </c>
    </row>
    <row r="876" spans="1:6" hidden="1" x14ac:dyDescent="0.25">
      <c r="A876">
        <v>3713</v>
      </c>
      <c r="B876" t="s">
        <v>231</v>
      </c>
      <c r="C876" t="s">
        <v>867</v>
      </c>
      <c r="D876" t="s">
        <v>766</v>
      </c>
      <c r="F876" s="245" t="s">
        <v>195</v>
      </c>
    </row>
    <row r="877" spans="1:6" hidden="1" x14ac:dyDescent="0.25">
      <c r="A877">
        <v>3714</v>
      </c>
      <c r="B877" t="s">
        <v>231</v>
      </c>
      <c r="C877" t="s">
        <v>868</v>
      </c>
      <c r="D877" t="s">
        <v>766</v>
      </c>
      <c r="F877" s="245" t="s">
        <v>195</v>
      </c>
    </row>
    <row r="878" spans="1:6" hidden="1" x14ac:dyDescent="0.25">
      <c r="A878">
        <v>3715</v>
      </c>
      <c r="B878" t="s">
        <v>231</v>
      </c>
      <c r="C878" t="s">
        <v>869</v>
      </c>
      <c r="D878" t="s">
        <v>766</v>
      </c>
      <c r="F878" s="245" t="s">
        <v>195</v>
      </c>
    </row>
    <row r="879" spans="1:6" hidden="1" x14ac:dyDescent="0.25">
      <c r="A879">
        <v>3716</v>
      </c>
      <c r="B879" t="s">
        <v>231</v>
      </c>
      <c r="C879" t="s">
        <v>870</v>
      </c>
      <c r="D879" t="s">
        <v>766</v>
      </c>
      <c r="F879" s="245" t="s">
        <v>195</v>
      </c>
    </row>
    <row r="880" spans="1:6" hidden="1" x14ac:dyDescent="0.25">
      <c r="A880">
        <v>3717</v>
      </c>
      <c r="B880" t="s">
        <v>231</v>
      </c>
      <c r="C880" t="s">
        <v>871</v>
      </c>
      <c r="D880" t="s">
        <v>766</v>
      </c>
      <c r="F880" s="245" t="s">
        <v>195</v>
      </c>
    </row>
    <row r="881" spans="1:6" hidden="1" x14ac:dyDescent="0.25">
      <c r="A881">
        <v>3718</v>
      </c>
      <c r="B881" t="s">
        <v>231</v>
      </c>
      <c r="C881" t="s">
        <v>872</v>
      </c>
      <c r="D881" t="s">
        <v>766</v>
      </c>
      <c r="F881" s="245" t="s">
        <v>195</v>
      </c>
    </row>
    <row r="882" spans="1:6" hidden="1" x14ac:dyDescent="0.25">
      <c r="A882">
        <v>3720</v>
      </c>
      <c r="B882" t="s">
        <v>231</v>
      </c>
      <c r="C882" t="s">
        <v>873</v>
      </c>
      <c r="D882" t="s">
        <v>766</v>
      </c>
      <c r="F882" s="245" t="s">
        <v>195</v>
      </c>
    </row>
    <row r="883" spans="1:6" hidden="1" x14ac:dyDescent="0.25">
      <c r="A883">
        <v>3721</v>
      </c>
      <c r="B883" t="s">
        <v>231</v>
      </c>
      <c r="C883" t="s">
        <v>874</v>
      </c>
      <c r="D883" t="s">
        <v>766</v>
      </c>
      <c r="F883" s="245" t="s">
        <v>195</v>
      </c>
    </row>
    <row r="884" spans="1:6" hidden="1" x14ac:dyDescent="0.25">
      <c r="A884">
        <v>3722</v>
      </c>
      <c r="B884" t="s">
        <v>231</v>
      </c>
      <c r="C884" t="s">
        <v>875</v>
      </c>
      <c r="D884" t="s">
        <v>766</v>
      </c>
      <c r="F884" s="245" t="s">
        <v>195</v>
      </c>
    </row>
    <row r="885" spans="1:6" hidden="1" x14ac:dyDescent="0.25">
      <c r="A885">
        <v>3723</v>
      </c>
      <c r="B885" t="s">
        <v>231</v>
      </c>
      <c r="C885" t="s">
        <v>876</v>
      </c>
      <c r="D885" t="s">
        <v>766</v>
      </c>
      <c r="F885" s="245" t="s">
        <v>195</v>
      </c>
    </row>
    <row r="886" spans="1:6" hidden="1" x14ac:dyDescent="0.25">
      <c r="A886">
        <v>3724</v>
      </c>
      <c r="B886" t="s">
        <v>231</v>
      </c>
      <c r="C886" t="s">
        <v>877</v>
      </c>
      <c r="D886" t="s">
        <v>766</v>
      </c>
      <c r="F886" s="245" t="s">
        <v>195</v>
      </c>
    </row>
    <row r="887" spans="1:6" hidden="1" x14ac:dyDescent="0.25">
      <c r="A887">
        <v>3725</v>
      </c>
      <c r="B887" t="s">
        <v>231</v>
      </c>
      <c r="C887" t="s">
        <v>878</v>
      </c>
      <c r="D887" t="s">
        <v>766</v>
      </c>
      <c r="F887" s="245" t="s">
        <v>195</v>
      </c>
    </row>
    <row r="888" spans="1:6" hidden="1" x14ac:dyDescent="0.25">
      <c r="A888">
        <v>3726</v>
      </c>
      <c r="B888" t="s">
        <v>231</v>
      </c>
      <c r="C888" t="s">
        <v>879</v>
      </c>
      <c r="D888" t="s">
        <v>766</v>
      </c>
      <c r="F888" s="245" t="s">
        <v>195</v>
      </c>
    </row>
    <row r="889" spans="1:6" hidden="1" x14ac:dyDescent="0.25">
      <c r="A889">
        <v>3728</v>
      </c>
      <c r="B889" t="s">
        <v>231</v>
      </c>
      <c r="C889" t="s">
        <v>880</v>
      </c>
      <c r="D889" t="s">
        <v>766</v>
      </c>
      <c r="F889" s="245" t="s">
        <v>195</v>
      </c>
    </row>
    <row r="890" spans="1:6" hidden="1" x14ac:dyDescent="0.25">
      <c r="A890">
        <v>3729</v>
      </c>
      <c r="B890" t="s">
        <v>231</v>
      </c>
      <c r="C890" t="s">
        <v>881</v>
      </c>
      <c r="D890" t="s">
        <v>766</v>
      </c>
      <c r="F890" s="245" t="s">
        <v>195</v>
      </c>
    </row>
    <row r="891" spans="1:6" hidden="1" x14ac:dyDescent="0.25">
      <c r="A891">
        <v>3731</v>
      </c>
      <c r="B891" t="s">
        <v>231</v>
      </c>
      <c r="C891" t="s">
        <v>882</v>
      </c>
      <c r="D891" t="s">
        <v>766</v>
      </c>
      <c r="F891" s="245" t="s">
        <v>195</v>
      </c>
    </row>
    <row r="892" spans="1:6" hidden="1" x14ac:dyDescent="0.25">
      <c r="A892">
        <v>3732</v>
      </c>
      <c r="B892" t="s">
        <v>231</v>
      </c>
      <c r="C892" t="s">
        <v>883</v>
      </c>
      <c r="D892" t="s">
        <v>766</v>
      </c>
      <c r="F892" s="245" t="s">
        <v>195</v>
      </c>
    </row>
    <row r="893" spans="1:6" hidden="1" x14ac:dyDescent="0.25">
      <c r="A893">
        <v>3733</v>
      </c>
      <c r="B893" t="s">
        <v>243</v>
      </c>
      <c r="C893" t="s">
        <v>884</v>
      </c>
      <c r="D893" t="s">
        <v>766</v>
      </c>
      <c r="F893" s="245" t="s">
        <v>189</v>
      </c>
    </row>
    <row r="894" spans="1:6" hidden="1" x14ac:dyDescent="0.25">
      <c r="A894">
        <v>3734</v>
      </c>
      <c r="B894" t="s">
        <v>231</v>
      </c>
      <c r="C894" t="s">
        <v>885</v>
      </c>
      <c r="D894" t="s">
        <v>766</v>
      </c>
      <c r="F894" s="245" t="s">
        <v>195</v>
      </c>
    </row>
    <row r="895" spans="1:6" hidden="1" x14ac:dyDescent="0.25">
      <c r="A895">
        <v>3735</v>
      </c>
      <c r="B895" t="s">
        <v>231</v>
      </c>
      <c r="C895" t="s">
        <v>886</v>
      </c>
      <c r="D895" t="s">
        <v>766</v>
      </c>
      <c r="F895" s="245" t="s">
        <v>195</v>
      </c>
    </row>
    <row r="896" spans="1:6" hidden="1" x14ac:dyDescent="0.25">
      <c r="A896">
        <v>3741</v>
      </c>
      <c r="B896" t="s">
        <v>231</v>
      </c>
      <c r="C896" t="s">
        <v>887</v>
      </c>
      <c r="D896" t="s">
        <v>766</v>
      </c>
      <c r="F896" s="245" t="s">
        <v>195</v>
      </c>
    </row>
    <row r="897" spans="1:6" hidden="1" x14ac:dyDescent="0.25">
      <c r="A897">
        <v>3742</v>
      </c>
      <c r="B897" t="s">
        <v>231</v>
      </c>
      <c r="C897" t="s">
        <v>888</v>
      </c>
      <c r="D897" t="s">
        <v>766</v>
      </c>
      <c r="F897" s="245" t="s">
        <v>195</v>
      </c>
    </row>
    <row r="898" spans="1:6" hidden="1" x14ac:dyDescent="0.25">
      <c r="A898">
        <v>3743</v>
      </c>
      <c r="B898" t="s">
        <v>231</v>
      </c>
      <c r="C898" t="s">
        <v>889</v>
      </c>
      <c r="D898" t="s">
        <v>766</v>
      </c>
      <c r="F898" s="245" t="s">
        <v>195</v>
      </c>
    </row>
    <row r="899" spans="1:6" hidden="1" x14ac:dyDescent="0.25">
      <c r="A899">
        <v>3744</v>
      </c>
      <c r="B899" t="s">
        <v>231</v>
      </c>
      <c r="C899" t="s">
        <v>890</v>
      </c>
      <c r="D899" t="s">
        <v>766</v>
      </c>
      <c r="F899" s="245" t="s">
        <v>195</v>
      </c>
    </row>
    <row r="900" spans="1:6" hidden="1" x14ac:dyDescent="0.25">
      <c r="A900">
        <v>3751</v>
      </c>
      <c r="B900" t="s">
        <v>231</v>
      </c>
      <c r="C900" t="s">
        <v>891</v>
      </c>
      <c r="D900" t="s">
        <v>766</v>
      </c>
      <c r="F900" s="245" t="s">
        <v>195</v>
      </c>
    </row>
    <row r="901" spans="1:6" hidden="1" x14ac:dyDescent="0.25">
      <c r="A901">
        <v>3752</v>
      </c>
      <c r="B901" t="s">
        <v>243</v>
      </c>
      <c r="C901" t="s">
        <v>892</v>
      </c>
      <c r="D901" t="s">
        <v>766</v>
      </c>
      <c r="F901" s="245" t="s">
        <v>189</v>
      </c>
    </row>
    <row r="902" spans="1:6" hidden="1" x14ac:dyDescent="0.25">
      <c r="A902">
        <v>3753</v>
      </c>
      <c r="B902" t="s">
        <v>231</v>
      </c>
      <c r="C902" t="s">
        <v>893</v>
      </c>
      <c r="D902" t="s">
        <v>766</v>
      </c>
      <c r="F902" s="245" t="s">
        <v>195</v>
      </c>
    </row>
    <row r="903" spans="1:6" hidden="1" x14ac:dyDescent="0.25">
      <c r="A903">
        <v>3754</v>
      </c>
      <c r="B903" t="s">
        <v>231</v>
      </c>
      <c r="C903" t="s">
        <v>894</v>
      </c>
      <c r="D903" t="s">
        <v>766</v>
      </c>
      <c r="F903" s="245" t="s">
        <v>195</v>
      </c>
    </row>
    <row r="904" spans="1:6" hidden="1" x14ac:dyDescent="0.25">
      <c r="A904">
        <v>3755</v>
      </c>
      <c r="B904" t="s">
        <v>231</v>
      </c>
      <c r="C904" t="s">
        <v>895</v>
      </c>
      <c r="D904" t="s">
        <v>766</v>
      </c>
      <c r="F904" s="245" t="s">
        <v>195</v>
      </c>
    </row>
    <row r="905" spans="1:6" hidden="1" x14ac:dyDescent="0.25">
      <c r="A905">
        <v>3756</v>
      </c>
      <c r="B905" t="s">
        <v>231</v>
      </c>
      <c r="C905" t="s">
        <v>896</v>
      </c>
      <c r="D905" t="s">
        <v>766</v>
      </c>
      <c r="F905" s="245" t="s">
        <v>195</v>
      </c>
    </row>
    <row r="906" spans="1:6" hidden="1" x14ac:dyDescent="0.25">
      <c r="A906">
        <v>3757</v>
      </c>
      <c r="B906" t="s">
        <v>231</v>
      </c>
      <c r="C906" t="s">
        <v>897</v>
      </c>
      <c r="D906" t="s">
        <v>766</v>
      </c>
      <c r="F906" s="245" t="s">
        <v>195</v>
      </c>
    </row>
    <row r="907" spans="1:6" hidden="1" x14ac:dyDescent="0.25">
      <c r="A907">
        <v>3758</v>
      </c>
      <c r="B907" t="s">
        <v>231</v>
      </c>
      <c r="C907" t="s">
        <v>898</v>
      </c>
      <c r="D907" t="s">
        <v>766</v>
      </c>
      <c r="F907" s="245" t="s">
        <v>195</v>
      </c>
    </row>
    <row r="908" spans="1:6" hidden="1" x14ac:dyDescent="0.25">
      <c r="A908">
        <v>3759</v>
      </c>
      <c r="B908" t="s">
        <v>231</v>
      </c>
      <c r="C908" t="s">
        <v>899</v>
      </c>
      <c r="D908" t="s">
        <v>766</v>
      </c>
      <c r="F908" s="245" t="s">
        <v>195</v>
      </c>
    </row>
    <row r="909" spans="1:6" hidden="1" x14ac:dyDescent="0.25">
      <c r="A909">
        <v>3761</v>
      </c>
      <c r="B909" t="s">
        <v>231</v>
      </c>
      <c r="C909" t="s">
        <v>900</v>
      </c>
      <c r="D909" t="s">
        <v>766</v>
      </c>
      <c r="F909" s="245" t="s">
        <v>195</v>
      </c>
    </row>
    <row r="910" spans="1:6" hidden="1" x14ac:dyDescent="0.25">
      <c r="A910">
        <v>3762</v>
      </c>
      <c r="B910" t="s">
        <v>231</v>
      </c>
      <c r="C910" t="s">
        <v>901</v>
      </c>
      <c r="D910" t="s">
        <v>766</v>
      </c>
      <c r="F910" s="245" t="s">
        <v>195</v>
      </c>
    </row>
    <row r="911" spans="1:6" hidden="1" x14ac:dyDescent="0.25">
      <c r="A911">
        <v>3763</v>
      </c>
      <c r="B911" t="s">
        <v>231</v>
      </c>
      <c r="C911" t="s">
        <v>902</v>
      </c>
      <c r="D911" t="s">
        <v>766</v>
      </c>
      <c r="F911" s="245" t="s">
        <v>195</v>
      </c>
    </row>
    <row r="912" spans="1:6" hidden="1" x14ac:dyDescent="0.25">
      <c r="A912">
        <v>3764</v>
      </c>
      <c r="B912" t="s">
        <v>231</v>
      </c>
      <c r="C912" t="s">
        <v>903</v>
      </c>
      <c r="D912" t="s">
        <v>766</v>
      </c>
      <c r="F912" s="245" t="s">
        <v>195</v>
      </c>
    </row>
    <row r="913" spans="1:6" hidden="1" x14ac:dyDescent="0.25">
      <c r="A913">
        <v>3765</v>
      </c>
      <c r="B913" t="s">
        <v>231</v>
      </c>
      <c r="C913" t="s">
        <v>904</v>
      </c>
      <c r="D913" t="s">
        <v>766</v>
      </c>
      <c r="F913" s="245" t="s">
        <v>195</v>
      </c>
    </row>
    <row r="914" spans="1:6" hidden="1" x14ac:dyDescent="0.25">
      <c r="A914">
        <v>3767</v>
      </c>
      <c r="B914" t="s">
        <v>231</v>
      </c>
      <c r="C914" t="s">
        <v>905</v>
      </c>
      <c r="D914" t="s">
        <v>766</v>
      </c>
      <c r="F914" s="245" t="s">
        <v>195</v>
      </c>
    </row>
    <row r="915" spans="1:6" hidden="1" x14ac:dyDescent="0.25">
      <c r="A915">
        <v>3768</v>
      </c>
      <c r="B915" t="s">
        <v>231</v>
      </c>
      <c r="C915" t="s">
        <v>906</v>
      </c>
      <c r="D915" t="s">
        <v>766</v>
      </c>
      <c r="F915" s="245" t="s">
        <v>195</v>
      </c>
    </row>
    <row r="916" spans="1:6" hidden="1" x14ac:dyDescent="0.25">
      <c r="A916">
        <v>3769</v>
      </c>
      <c r="B916" t="s">
        <v>231</v>
      </c>
      <c r="C916" t="s">
        <v>907</v>
      </c>
      <c r="D916" t="s">
        <v>766</v>
      </c>
      <c r="F916" s="245" t="s">
        <v>195</v>
      </c>
    </row>
    <row r="917" spans="1:6" hidden="1" x14ac:dyDescent="0.25">
      <c r="A917">
        <v>3770</v>
      </c>
      <c r="B917" t="s">
        <v>243</v>
      </c>
      <c r="C917" t="s">
        <v>908</v>
      </c>
      <c r="D917" t="s">
        <v>766</v>
      </c>
      <c r="F917" s="245" t="s">
        <v>189</v>
      </c>
    </row>
    <row r="918" spans="1:6" hidden="1" x14ac:dyDescent="0.25">
      <c r="A918">
        <v>3773</v>
      </c>
      <c r="B918" t="s">
        <v>231</v>
      </c>
      <c r="C918" t="s">
        <v>909</v>
      </c>
      <c r="D918" t="s">
        <v>766</v>
      </c>
      <c r="F918" s="245" t="s">
        <v>195</v>
      </c>
    </row>
    <row r="919" spans="1:6" hidden="1" x14ac:dyDescent="0.25">
      <c r="A919">
        <v>3775</v>
      </c>
      <c r="B919" t="s">
        <v>231</v>
      </c>
      <c r="C919" t="s">
        <v>910</v>
      </c>
      <c r="D919" t="s">
        <v>766</v>
      </c>
      <c r="F919" s="245" t="s">
        <v>195</v>
      </c>
    </row>
    <row r="920" spans="1:6" hidden="1" x14ac:dyDescent="0.25">
      <c r="A920">
        <v>3776</v>
      </c>
      <c r="B920" t="s">
        <v>231</v>
      </c>
      <c r="C920" t="s">
        <v>911</v>
      </c>
      <c r="D920" t="s">
        <v>766</v>
      </c>
      <c r="F920" s="245" t="s">
        <v>195</v>
      </c>
    </row>
    <row r="921" spans="1:6" hidden="1" x14ac:dyDescent="0.25">
      <c r="A921">
        <v>3777</v>
      </c>
      <c r="B921" t="s">
        <v>231</v>
      </c>
      <c r="C921" t="s">
        <v>912</v>
      </c>
      <c r="D921" t="s">
        <v>766</v>
      </c>
      <c r="F921" s="245" t="s">
        <v>195</v>
      </c>
    </row>
    <row r="922" spans="1:6" hidden="1" x14ac:dyDescent="0.25">
      <c r="A922">
        <v>3778</v>
      </c>
      <c r="B922" t="s">
        <v>231</v>
      </c>
      <c r="C922" t="s">
        <v>913</v>
      </c>
      <c r="D922" t="s">
        <v>766</v>
      </c>
      <c r="F922" s="245" t="s">
        <v>195</v>
      </c>
    </row>
    <row r="923" spans="1:6" hidden="1" x14ac:dyDescent="0.25">
      <c r="A923">
        <v>3779</v>
      </c>
      <c r="B923" t="s">
        <v>231</v>
      </c>
      <c r="C923" t="s">
        <v>914</v>
      </c>
      <c r="D923" t="s">
        <v>766</v>
      </c>
      <c r="F923" s="245" t="s">
        <v>195</v>
      </c>
    </row>
    <row r="924" spans="1:6" hidden="1" x14ac:dyDescent="0.25">
      <c r="A924">
        <v>3780</v>
      </c>
      <c r="B924" t="s">
        <v>243</v>
      </c>
      <c r="C924" t="s">
        <v>915</v>
      </c>
      <c r="D924" t="s">
        <v>766</v>
      </c>
      <c r="F924" s="245" t="s">
        <v>189</v>
      </c>
    </row>
    <row r="925" spans="1:6" hidden="1" x14ac:dyDescent="0.25">
      <c r="A925">
        <v>3780</v>
      </c>
      <c r="B925" t="s">
        <v>231</v>
      </c>
      <c r="C925" s="247" t="s">
        <v>916</v>
      </c>
      <c r="D925" t="s">
        <v>766</v>
      </c>
      <c r="F925" s="245" t="s">
        <v>189</v>
      </c>
    </row>
    <row r="926" spans="1:6" hidden="1" x14ac:dyDescent="0.25">
      <c r="A926">
        <v>3780</v>
      </c>
      <c r="B926" t="s">
        <v>231</v>
      </c>
      <c r="C926" s="247" t="s">
        <v>917</v>
      </c>
      <c r="D926" t="s">
        <v>766</v>
      </c>
      <c r="F926" s="245" t="s">
        <v>189</v>
      </c>
    </row>
    <row r="927" spans="1:6" hidden="1" x14ac:dyDescent="0.25">
      <c r="A927">
        <v>3780</v>
      </c>
      <c r="B927" t="s">
        <v>231</v>
      </c>
      <c r="C927" s="247" t="s">
        <v>918</v>
      </c>
      <c r="D927" t="s">
        <v>766</v>
      </c>
      <c r="F927" s="245" t="s">
        <v>189</v>
      </c>
    </row>
    <row r="928" spans="1:6" hidden="1" x14ac:dyDescent="0.25">
      <c r="A928">
        <v>3783</v>
      </c>
      <c r="B928" t="s">
        <v>243</v>
      </c>
      <c r="C928" t="s">
        <v>915</v>
      </c>
      <c r="D928" t="s">
        <v>766</v>
      </c>
      <c r="F928" s="245" t="s">
        <v>189</v>
      </c>
    </row>
    <row r="929" spans="1:6" hidden="1" x14ac:dyDescent="0.25">
      <c r="A929">
        <v>3786</v>
      </c>
      <c r="B929" t="s">
        <v>231</v>
      </c>
      <c r="C929" t="s">
        <v>919</v>
      </c>
      <c r="D929" t="s">
        <v>766</v>
      </c>
      <c r="F929" s="245" t="s">
        <v>195</v>
      </c>
    </row>
    <row r="930" spans="1:6" hidden="1" x14ac:dyDescent="0.25">
      <c r="A930">
        <v>3787</v>
      </c>
      <c r="B930" t="s">
        <v>231</v>
      </c>
      <c r="C930" t="s">
        <v>920</v>
      </c>
      <c r="D930" t="s">
        <v>766</v>
      </c>
      <c r="F930" s="245" t="s">
        <v>195</v>
      </c>
    </row>
    <row r="931" spans="1:6" hidden="1" x14ac:dyDescent="0.25">
      <c r="A931">
        <v>3791</v>
      </c>
      <c r="B931" t="s">
        <v>231</v>
      </c>
      <c r="C931" t="s">
        <v>921</v>
      </c>
      <c r="D931" t="s">
        <v>766</v>
      </c>
      <c r="F931" s="245" t="s">
        <v>195</v>
      </c>
    </row>
    <row r="932" spans="1:6" hidden="1" x14ac:dyDescent="0.25">
      <c r="A932">
        <v>3792</v>
      </c>
      <c r="B932" t="s">
        <v>243</v>
      </c>
      <c r="C932" t="s">
        <v>922</v>
      </c>
      <c r="D932" t="s">
        <v>766</v>
      </c>
      <c r="F932" s="245" t="s">
        <v>189</v>
      </c>
    </row>
    <row r="933" spans="1:6" hidden="1" x14ac:dyDescent="0.25">
      <c r="A933">
        <v>3793</v>
      </c>
      <c r="B933" t="s">
        <v>231</v>
      </c>
      <c r="C933" t="s">
        <v>923</v>
      </c>
      <c r="D933" t="s">
        <v>766</v>
      </c>
      <c r="F933" s="245" t="s">
        <v>195</v>
      </c>
    </row>
    <row r="934" spans="1:6" hidden="1" x14ac:dyDescent="0.25">
      <c r="A934">
        <v>3794</v>
      </c>
      <c r="B934" t="s">
        <v>231</v>
      </c>
      <c r="C934" t="s">
        <v>924</v>
      </c>
      <c r="D934" t="s">
        <v>766</v>
      </c>
      <c r="F934" s="245" t="s">
        <v>195</v>
      </c>
    </row>
    <row r="935" spans="1:6" hidden="1" x14ac:dyDescent="0.25">
      <c r="A935">
        <v>3795</v>
      </c>
      <c r="B935" t="s">
        <v>231</v>
      </c>
      <c r="C935" t="s">
        <v>925</v>
      </c>
      <c r="D935" t="s">
        <v>766</v>
      </c>
      <c r="F935" s="245" t="s">
        <v>195</v>
      </c>
    </row>
    <row r="936" spans="1:6" hidden="1" x14ac:dyDescent="0.25">
      <c r="A936">
        <v>3796</v>
      </c>
      <c r="B936" t="s">
        <v>231</v>
      </c>
      <c r="C936" t="s">
        <v>926</v>
      </c>
      <c r="D936" t="s">
        <v>766</v>
      </c>
      <c r="F936" s="245" t="s">
        <v>195</v>
      </c>
    </row>
    <row r="937" spans="1:6" hidden="1" x14ac:dyDescent="0.25">
      <c r="A937">
        <v>3800</v>
      </c>
      <c r="B937" t="s">
        <v>243</v>
      </c>
      <c r="C937" t="s">
        <v>927</v>
      </c>
      <c r="D937" t="s">
        <v>766</v>
      </c>
      <c r="F937" s="245" t="s">
        <v>189</v>
      </c>
    </row>
    <row r="938" spans="1:6" hidden="1" x14ac:dyDescent="0.25">
      <c r="A938">
        <v>3809</v>
      </c>
      <c r="B938" t="s">
        <v>231</v>
      </c>
      <c r="C938" t="s">
        <v>928</v>
      </c>
      <c r="D938" t="s">
        <v>766</v>
      </c>
      <c r="F938" s="245" t="s">
        <v>195</v>
      </c>
    </row>
    <row r="939" spans="1:6" hidden="1" x14ac:dyDescent="0.25">
      <c r="A939">
        <v>3811</v>
      </c>
      <c r="B939" t="s">
        <v>231</v>
      </c>
      <c r="C939" t="s">
        <v>929</v>
      </c>
      <c r="D939" t="s">
        <v>766</v>
      </c>
      <c r="F939" s="245" t="s">
        <v>195</v>
      </c>
    </row>
    <row r="940" spans="1:6" hidden="1" x14ac:dyDescent="0.25">
      <c r="A940">
        <v>3812</v>
      </c>
      <c r="B940" t="s">
        <v>231</v>
      </c>
      <c r="C940" t="s">
        <v>930</v>
      </c>
      <c r="D940" t="s">
        <v>766</v>
      </c>
      <c r="F940" s="245" t="s">
        <v>195</v>
      </c>
    </row>
    <row r="941" spans="1:6" hidden="1" x14ac:dyDescent="0.25">
      <c r="A941">
        <v>3813</v>
      </c>
      <c r="B941" t="s">
        <v>231</v>
      </c>
      <c r="C941" t="s">
        <v>931</v>
      </c>
      <c r="D941" t="s">
        <v>766</v>
      </c>
      <c r="F941" s="245" t="s">
        <v>195</v>
      </c>
    </row>
    <row r="942" spans="1:6" hidden="1" x14ac:dyDescent="0.25">
      <c r="A942">
        <v>3814</v>
      </c>
      <c r="B942" t="s">
        <v>231</v>
      </c>
      <c r="C942" t="s">
        <v>932</v>
      </c>
      <c r="D942" t="s">
        <v>766</v>
      </c>
      <c r="F942" s="245" t="s">
        <v>195</v>
      </c>
    </row>
    <row r="943" spans="1:6" hidden="1" x14ac:dyDescent="0.25">
      <c r="A943">
        <v>3815</v>
      </c>
      <c r="B943" t="s">
        <v>231</v>
      </c>
      <c r="C943" t="s">
        <v>933</v>
      </c>
      <c r="D943" t="s">
        <v>766</v>
      </c>
      <c r="F943" s="245" t="s">
        <v>195</v>
      </c>
    </row>
    <row r="944" spans="1:6" hidden="1" x14ac:dyDescent="0.25">
      <c r="A944">
        <v>3816</v>
      </c>
      <c r="B944" t="s">
        <v>231</v>
      </c>
      <c r="C944" t="s">
        <v>934</v>
      </c>
      <c r="D944" t="s">
        <v>766</v>
      </c>
      <c r="F944" s="245" t="s">
        <v>195</v>
      </c>
    </row>
    <row r="945" spans="1:6" hidden="1" x14ac:dyDescent="0.25">
      <c r="A945">
        <v>3817</v>
      </c>
      <c r="B945" t="s">
        <v>231</v>
      </c>
      <c r="C945" t="s">
        <v>935</v>
      </c>
      <c r="D945" t="s">
        <v>766</v>
      </c>
      <c r="F945" s="245" t="s">
        <v>195</v>
      </c>
    </row>
    <row r="946" spans="1:6" hidden="1" x14ac:dyDescent="0.25">
      <c r="A946">
        <v>3821</v>
      </c>
      <c r="B946" t="s">
        <v>231</v>
      </c>
      <c r="C946" t="s">
        <v>936</v>
      </c>
      <c r="D946" t="s">
        <v>766</v>
      </c>
      <c r="F946" s="245" t="s">
        <v>195</v>
      </c>
    </row>
    <row r="947" spans="1:6" hidden="1" x14ac:dyDescent="0.25">
      <c r="A947">
        <v>3825</v>
      </c>
      <c r="B947" t="s">
        <v>231</v>
      </c>
      <c r="C947" t="s">
        <v>937</v>
      </c>
      <c r="D947" t="s">
        <v>766</v>
      </c>
      <c r="F947" s="245" t="s">
        <v>195</v>
      </c>
    </row>
    <row r="948" spans="1:6" hidden="1" x14ac:dyDescent="0.25">
      <c r="A948">
        <v>3826</v>
      </c>
      <c r="B948" t="s">
        <v>231</v>
      </c>
      <c r="C948" t="s">
        <v>938</v>
      </c>
      <c r="D948" t="s">
        <v>766</v>
      </c>
      <c r="F948" s="245" t="s">
        <v>195</v>
      </c>
    </row>
    <row r="949" spans="1:6" hidden="1" x14ac:dyDescent="0.25">
      <c r="A949">
        <v>3831</v>
      </c>
      <c r="B949" t="s">
        <v>231</v>
      </c>
      <c r="C949" t="s">
        <v>939</v>
      </c>
      <c r="D949" t="s">
        <v>766</v>
      </c>
      <c r="F949" s="245" t="s">
        <v>195</v>
      </c>
    </row>
    <row r="950" spans="1:6" hidden="1" x14ac:dyDescent="0.25">
      <c r="A950">
        <v>3832</v>
      </c>
      <c r="B950" t="s">
        <v>231</v>
      </c>
      <c r="C950" t="s">
        <v>940</v>
      </c>
      <c r="D950" t="s">
        <v>766</v>
      </c>
      <c r="F950" s="245" t="s">
        <v>195</v>
      </c>
    </row>
    <row r="951" spans="1:6" hidden="1" x14ac:dyDescent="0.25">
      <c r="A951">
        <v>3833</v>
      </c>
      <c r="B951" t="s">
        <v>231</v>
      </c>
      <c r="C951" t="s">
        <v>941</v>
      </c>
      <c r="D951" t="s">
        <v>766</v>
      </c>
      <c r="F951" s="245" t="s">
        <v>195</v>
      </c>
    </row>
    <row r="952" spans="1:6" hidden="1" x14ac:dyDescent="0.25">
      <c r="A952">
        <v>3834</v>
      </c>
      <c r="B952" t="s">
        <v>231</v>
      </c>
      <c r="C952" t="s">
        <v>942</v>
      </c>
      <c r="D952" t="s">
        <v>766</v>
      </c>
      <c r="F952" s="245" t="s">
        <v>195</v>
      </c>
    </row>
    <row r="953" spans="1:6" hidden="1" x14ac:dyDescent="0.25">
      <c r="A953">
        <v>3836</v>
      </c>
      <c r="B953" t="s">
        <v>231</v>
      </c>
      <c r="C953" t="s">
        <v>943</v>
      </c>
      <c r="D953" t="s">
        <v>766</v>
      </c>
      <c r="F953" s="245" t="s">
        <v>195</v>
      </c>
    </row>
    <row r="954" spans="1:6" hidden="1" x14ac:dyDescent="0.25">
      <c r="A954">
        <v>3837</v>
      </c>
      <c r="B954" t="s">
        <v>231</v>
      </c>
      <c r="C954" t="s">
        <v>944</v>
      </c>
      <c r="D954" t="s">
        <v>766</v>
      </c>
      <c r="F954" s="245" t="s">
        <v>195</v>
      </c>
    </row>
    <row r="955" spans="1:6" hidden="1" x14ac:dyDescent="0.25">
      <c r="A955">
        <v>3841</v>
      </c>
      <c r="B955" t="s">
        <v>231</v>
      </c>
      <c r="C955" t="s">
        <v>945</v>
      </c>
      <c r="D955" t="s">
        <v>766</v>
      </c>
      <c r="F955" s="245" t="s">
        <v>195</v>
      </c>
    </row>
    <row r="956" spans="1:6" hidden="1" x14ac:dyDescent="0.25">
      <c r="A956">
        <v>3842</v>
      </c>
      <c r="B956" t="s">
        <v>231</v>
      </c>
      <c r="C956" t="s">
        <v>946</v>
      </c>
      <c r="D956" t="s">
        <v>766</v>
      </c>
      <c r="F956" s="245" t="s">
        <v>195</v>
      </c>
    </row>
    <row r="957" spans="1:6" hidden="1" x14ac:dyDescent="0.25">
      <c r="A957">
        <v>3843</v>
      </c>
      <c r="B957" t="s">
        <v>231</v>
      </c>
      <c r="C957" t="s">
        <v>947</v>
      </c>
      <c r="D957" t="s">
        <v>766</v>
      </c>
      <c r="F957" s="245" t="s">
        <v>195</v>
      </c>
    </row>
    <row r="958" spans="1:6" hidden="1" x14ac:dyDescent="0.25">
      <c r="A958">
        <v>3844</v>
      </c>
      <c r="B958" t="s">
        <v>231</v>
      </c>
      <c r="C958" t="s">
        <v>948</v>
      </c>
      <c r="D958" t="s">
        <v>766</v>
      </c>
      <c r="F958" s="245" t="s">
        <v>195</v>
      </c>
    </row>
    <row r="959" spans="1:6" hidden="1" x14ac:dyDescent="0.25">
      <c r="A959">
        <v>3846</v>
      </c>
      <c r="B959" t="s">
        <v>231</v>
      </c>
      <c r="C959" t="s">
        <v>949</v>
      </c>
      <c r="D959" t="s">
        <v>766</v>
      </c>
      <c r="F959" s="245" t="s">
        <v>195</v>
      </c>
    </row>
    <row r="960" spans="1:6" hidden="1" x14ac:dyDescent="0.25">
      <c r="A960">
        <v>3847</v>
      </c>
      <c r="B960" t="s">
        <v>231</v>
      </c>
      <c r="C960" t="s">
        <v>950</v>
      </c>
      <c r="D960" t="s">
        <v>766</v>
      </c>
      <c r="F960" s="245" t="s">
        <v>195</v>
      </c>
    </row>
    <row r="961" spans="1:6" hidden="1" x14ac:dyDescent="0.25">
      <c r="A961">
        <v>3848</v>
      </c>
      <c r="B961" t="s">
        <v>231</v>
      </c>
      <c r="C961" t="s">
        <v>951</v>
      </c>
      <c r="D961" t="s">
        <v>766</v>
      </c>
      <c r="F961" s="245" t="s">
        <v>195</v>
      </c>
    </row>
    <row r="962" spans="1:6" hidden="1" x14ac:dyDescent="0.25">
      <c r="A962">
        <v>3849</v>
      </c>
      <c r="B962" t="s">
        <v>231</v>
      </c>
      <c r="C962" t="s">
        <v>952</v>
      </c>
      <c r="D962" t="s">
        <v>766</v>
      </c>
      <c r="F962" s="245" t="s">
        <v>195</v>
      </c>
    </row>
    <row r="963" spans="1:6" hidden="1" x14ac:dyDescent="0.25">
      <c r="A963">
        <v>3851</v>
      </c>
      <c r="B963" t="s">
        <v>231</v>
      </c>
      <c r="C963" t="s">
        <v>953</v>
      </c>
      <c r="D963" t="s">
        <v>766</v>
      </c>
      <c r="F963" s="245" t="s">
        <v>195</v>
      </c>
    </row>
    <row r="964" spans="1:6" hidden="1" x14ac:dyDescent="0.25">
      <c r="A964">
        <v>3852</v>
      </c>
      <c r="B964" t="s">
        <v>231</v>
      </c>
      <c r="C964" t="s">
        <v>954</v>
      </c>
      <c r="D964" t="s">
        <v>766</v>
      </c>
      <c r="F964" s="245" t="s">
        <v>195</v>
      </c>
    </row>
    <row r="965" spans="1:6" hidden="1" x14ac:dyDescent="0.25">
      <c r="A965">
        <v>3853</v>
      </c>
      <c r="B965" t="s">
        <v>231</v>
      </c>
      <c r="C965" t="s">
        <v>955</v>
      </c>
      <c r="D965" t="s">
        <v>766</v>
      </c>
      <c r="F965" s="245" t="s">
        <v>195</v>
      </c>
    </row>
    <row r="966" spans="1:6" hidden="1" x14ac:dyDescent="0.25">
      <c r="A966">
        <v>3854</v>
      </c>
      <c r="B966" t="s">
        <v>231</v>
      </c>
      <c r="C966" t="s">
        <v>956</v>
      </c>
      <c r="D966" t="s">
        <v>766</v>
      </c>
      <c r="F966" s="245" t="s">
        <v>195</v>
      </c>
    </row>
    <row r="967" spans="1:6" hidden="1" x14ac:dyDescent="0.25">
      <c r="A967">
        <v>3855</v>
      </c>
      <c r="B967" t="s">
        <v>231</v>
      </c>
      <c r="C967" t="s">
        <v>957</v>
      </c>
      <c r="D967" t="s">
        <v>766</v>
      </c>
      <c r="F967" s="245" t="s">
        <v>195</v>
      </c>
    </row>
    <row r="968" spans="1:6" hidden="1" x14ac:dyDescent="0.25">
      <c r="A968">
        <v>3860</v>
      </c>
      <c r="B968" t="s">
        <v>243</v>
      </c>
      <c r="C968" t="s">
        <v>958</v>
      </c>
      <c r="D968" t="s">
        <v>766</v>
      </c>
      <c r="F968" s="245" t="s">
        <v>189</v>
      </c>
    </row>
    <row r="969" spans="1:6" hidden="1" x14ac:dyDescent="0.25">
      <c r="A969">
        <v>3863</v>
      </c>
      <c r="B969" t="s">
        <v>231</v>
      </c>
      <c r="C969" t="s">
        <v>959</v>
      </c>
      <c r="D969" t="s">
        <v>766</v>
      </c>
      <c r="F969" s="245" t="s">
        <v>195</v>
      </c>
    </row>
    <row r="970" spans="1:6" hidden="1" x14ac:dyDescent="0.25">
      <c r="A970">
        <v>3864</v>
      </c>
      <c r="B970" t="s">
        <v>231</v>
      </c>
      <c r="C970" t="s">
        <v>960</v>
      </c>
      <c r="D970" t="s">
        <v>766</v>
      </c>
      <c r="F970" s="245" t="s">
        <v>195</v>
      </c>
    </row>
    <row r="971" spans="1:6" hidden="1" x14ac:dyDescent="0.25">
      <c r="A971">
        <v>3865</v>
      </c>
      <c r="B971" t="s">
        <v>231</v>
      </c>
      <c r="C971" t="s">
        <v>961</v>
      </c>
      <c r="D971" t="s">
        <v>766</v>
      </c>
      <c r="F971" s="245" t="s">
        <v>195</v>
      </c>
    </row>
    <row r="972" spans="1:6" hidden="1" x14ac:dyDescent="0.25">
      <c r="A972">
        <v>3866</v>
      </c>
      <c r="B972" t="s">
        <v>231</v>
      </c>
      <c r="C972" t="s">
        <v>962</v>
      </c>
      <c r="D972" t="s">
        <v>766</v>
      </c>
      <c r="F972" s="245" t="s">
        <v>195</v>
      </c>
    </row>
    <row r="973" spans="1:6" hidden="1" x14ac:dyDescent="0.25">
      <c r="A973">
        <v>3871</v>
      </c>
      <c r="B973" t="s">
        <v>231</v>
      </c>
      <c r="C973" t="s">
        <v>963</v>
      </c>
      <c r="D973" t="s">
        <v>766</v>
      </c>
      <c r="F973" s="245" t="s">
        <v>195</v>
      </c>
    </row>
    <row r="974" spans="1:6" hidden="1" x14ac:dyDescent="0.25">
      <c r="A974">
        <v>3872</v>
      </c>
      <c r="B974" t="s">
        <v>231</v>
      </c>
      <c r="C974" t="s">
        <v>964</v>
      </c>
      <c r="D974" t="s">
        <v>766</v>
      </c>
      <c r="F974" s="245" t="s">
        <v>195</v>
      </c>
    </row>
    <row r="975" spans="1:6" hidden="1" x14ac:dyDescent="0.25">
      <c r="A975">
        <v>3873</v>
      </c>
      <c r="B975" t="s">
        <v>231</v>
      </c>
      <c r="C975" t="s">
        <v>965</v>
      </c>
      <c r="D975" t="s">
        <v>766</v>
      </c>
      <c r="F975" s="245" t="s">
        <v>195</v>
      </c>
    </row>
    <row r="976" spans="1:6" hidden="1" x14ac:dyDescent="0.25">
      <c r="A976">
        <v>3874</v>
      </c>
      <c r="B976" t="s">
        <v>231</v>
      </c>
      <c r="C976" t="s">
        <v>966</v>
      </c>
      <c r="D976" t="s">
        <v>766</v>
      </c>
      <c r="F976" s="245" t="s">
        <v>195</v>
      </c>
    </row>
    <row r="977" spans="1:6" hidden="1" x14ac:dyDescent="0.25">
      <c r="A977">
        <v>3875</v>
      </c>
      <c r="B977" t="s">
        <v>231</v>
      </c>
      <c r="C977" t="s">
        <v>967</v>
      </c>
      <c r="D977" t="s">
        <v>766</v>
      </c>
      <c r="F977" s="245" t="s">
        <v>195</v>
      </c>
    </row>
    <row r="978" spans="1:6" hidden="1" x14ac:dyDescent="0.25">
      <c r="A978">
        <v>3876</v>
      </c>
      <c r="B978" t="s">
        <v>231</v>
      </c>
      <c r="C978" t="s">
        <v>968</v>
      </c>
      <c r="D978" t="s">
        <v>766</v>
      </c>
      <c r="F978" s="245" t="s">
        <v>195</v>
      </c>
    </row>
    <row r="979" spans="1:6" hidden="1" x14ac:dyDescent="0.25">
      <c r="A979">
        <v>3877</v>
      </c>
      <c r="B979" t="s">
        <v>231</v>
      </c>
      <c r="C979" t="s">
        <v>969</v>
      </c>
      <c r="D979" t="s">
        <v>766</v>
      </c>
      <c r="F979" s="245" t="s">
        <v>195</v>
      </c>
    </row>
    <row r="980" spans="1:6" hidden="1" x14ac:dyDescent="0.25">
      <c r="A980">
        <v>3881</v>
      </c>
      <c r="B980" t="s">
        <v>243</v>
      </c>
      <c r="C980" t="s">
        <v>970</v>
      </c>
      <c r="D980" t="s">
        <v>766</v>
      </c>
      <c r="F980" s="245" t="s">
        <v>189</v>
      </c>
    </row>
    <row r="981" spans="1:6" hidden="1" x14ac:dyDescent="0.25">
      <c r="A981">
        <v>3882</v>
      </c>
      <c r="B981" t="s">
        <v>231</v>
      </c>
      <c r="C981" t="s">
        <v>971</v>
      </c>
      <c r="D981" t="s">
        <v>766</v>
      </c>
      <c r="F981" s="245" t="s">
        <v>195</v>
      </c>
    </row>
    <row r="982" spans="1:6" hidden="1" x14ac:dyDescent="0.25">
      <c r="A982">
        <v>3884</v>
      </c>
      <c r="B982" t="s">
        <v>231</v>
      </c>
      <c r="C982" t="s">
        <v>972</v>
      </c>
      <c r="D982" t="s">
        <v>766</v>
      </c>
      <c r="F982" s="245" t="s">
        <v>195</v>
      </c>
    </row>
    <row r="983" spans="1:6" hidden="1" x14ac:dyDescent="0.25">
      <c r="A983">
        <v>3885</v>
      </c>
      <c r="B983" t="s">
        <v>231</v>
      </c>
      <c r="C983" t="s">
        <v>973</v>
      </c>
      <c r="D983" t="s">
        <v>766</v>
      </c>
      <c r="F983" s="245" t="s">
        <v>195</v>
      </c>
    </row>
    <row r="984" spans="1:6" hidden="1" x14ac:dyDescent="0.25">
      <c r="A984">
        <v>3886</v>
      </c>
      <c r="B984" t="s">
        <v>231</v>
      </c>
      <c r="C984" t="s">
        <v>974</v>
      </c>
      <c r="D984" t="s">
        <v>766</v>
      </c>
      <c r="F984" s="245" t="s">
        <v>195</v>
      </c>
    </row>
    <row r="985" spans="1:6" hidden="1" x14ac:dyDescent="0.25">
      <c r="A985">
        <v>3887</v>
      </c>
      <c r="B985" t="s">
        <v>231</v>
      </c>
      <c r="C985" t="s">
        <v>975</v>
      </c>
      <c r="D985" t="s">
        <v>766</v>
      </c>
      <c r="F985" s="245" t="s">
        <v>195</v>
      </c>
    </row>
    <row r="986" spans="1:6" hidden="1" x14ac:dyDescent="0.25">
      <c r="A986">
        <v>3888</v>
      </c>
      <c r="B986" t="s">
        <v>231</v>
      </c>
      <c r="C986" t="s">
        <v>976</v>
      </c>
      <c r="D986" t="s">
        <v>766</v>
      </c>
      <c r="F986" s="245" t="s">
        <v>195</v>
      </c>
    </row>
    <row r="987" spans="1:6" hidden="1" x14ac:dyDescent="0.25">
      <c r="A987">
        <v>3891</v>
      </c>
      <c r="B987" t="s">
        <v>231</v>
      </c>
      <c r="C987" t="s">
        <v>977</v>
      </c>
      <c r="D987" t="s">
        <v>766</v>
      </c>
      <c r="F987" s="245" t="s">
        <v>195</v>
      </c>
    </row>
    <row r="988" spans="1:6" hidden="1" x14ac:dyDescent="0.25">
      <c r="A988">
        <v>3892</v>
      </c>
      <c r="B988" t="s">
        <v>231</v>
      </c>
      <c r="C988" t="s">
        <v>978</v>
      </c>
      <c r="D988" t="s">
        <v>766</v>
      </c>
      <c r="F988" s="245" t="s">
        <v>195</v>
      </c>
    </row>
    <row r="989" spans="1:6" hidden="1" x14ac:dyDescent="0.25">
      <c r="A989">
        <v>3893</v>
      </c>
      <c r="B989" t="s">
        <v>231</v>
      </c>
      <c r="C989" t="s">
        <v>979</v>
      </c>
      <c r="D989" t="s">
        <v>766</v>
      </c>
      <c r="F989" s="245" t="s">
        <v>195</v>
      </c>
    </row>
    <row r="990" spans="1:6" hidden="1" x14ac:dyDescent="0.25">
      <c r="A990">
        <v>3894</v>
      </c>
      <c r="B990" t="s">
        <v>231</v>
      </c>
      <c r="C990" t="s">
        <v>980</v>
      </c>
      <c r="D990" t="s">
        <v>766</v>
      </c>
      <c r="F990" s="245" t="s">
        <v>195</v>
      </c>
    </row>
    <row r="991" spans="1:6" hidden="1" x14ac:dyDescent="0.25">
      <c r="A991">
        <v>3895</v>
      </c>
      <c r="B991" t="s">
        <v>243</v>
      </c>
      <c r="C991" t="s">
        <v>981</v>
      </c>
      <c r="D991" t="s">
        <v>766</v>
      </c>
      <c r="F991" s="245" t="s">
        <v>189</v>
      </c>
    </row>
    <row r="992" spans="1:6" hidden="1" x14ac:dyDescent="0.25">
      <c r="A992">
        <v>3896</v>
      </c>
      <c r="B992" t="s">
        <v>231</v>
      </c>
      <c r="C992" t="s">
        <v>982</v>
      </c>
      <c r="D992" t="s">
        <v>766</v>
      </c>
      <c r="F992" s="245" t="s">
        <v>195</v>
      </c>
    </row>
    <row r="993" spans="1:6" hidden="1" x14ac:dyDescent="0.25">
      <c r="A993">
        <v>3897</v>
      </c>
      <c r="B993" t="s">
        <v>231</v>
      </c>
      <c r="C993" t="s">
        <v>983</v>
      </c>
      <c r="D993" t="s">
        <v>766</v>
      </c>
      <c r="F993" s="245" t="s">
        <v>195</v>
      </c>
    </row>
    <row r="994" spans="1:6" hidden="1" x14ac:dyDescent="0.25">
      <c r="A994">
        <v>3898</v>
      </c>
      <c r="B994" t="s">
        <v>231</v>
      </c>
      <c r="C994" t="s">
        <v>984</v>
      </c>
      <c r="D994" t="s">
        <v>766</v>
      </c>
      <c r="F994" s="245" t="s">
        <v>195</v>
      </c>
    </row>
    <row r="995" spans="1:6" hidden="1" x14ac:dyDescent="0.25">
      <c r="A995">
        <v>3899</v>
      </c>
      <c r="B995" t="s">
        <v>231</v>
      </c>
      <c r="C995" t="s">
        <v>985</v>
      </c>
      <c r="D995" t="s">
        <v>766</v>
      </c>
      <c r="F995" s="245" t="s">
        <v>195</v>
      </c>
    </row>
    <row r="996" spans="1:6" hidden="1" x14ac:dyDescent="0.25">
      <c r="A996">
        <v>3900</v>
      </c>
      <c r="B996" t="s">
        <v>243</v>
      </c>
      <c r="C996" t="s">
        <v>986</v>
      </c>
      <c r="D996" t="s">
        <v>766</v>
      </c>
      <c r="F996" s="245" t="s">
        <v>189</v>
      </c>
    </row>
    <row r="997" spans="1:6" hidden="1" x14ac:dyDescent="0.25">
      <c r="A997">
        <v>3902</v>
      </c>
      <c r="B997" t="s">
        <v>243</v>
      </c>
      <c r="C997" t="s">
        <v>987</v>
      </c>
      <c r="D997" t="s">
        <v>766</v>
      </c>
      <c r="F997" s="245" t="s">
        <v>189</v>
      </c>
    </row>
    <row r="998" spans="1:6" hidden="1" x14ac:dyDescent="0.25">
      <c r="A998">
        <v>3903</v>
      </c>
      <c r="B998" t="s">
        <v>231</v>
      </c>
      <c r="C998" t="s">
        <v>988</v>
      </c>
      <c r="D998" t="s">
        <v>766</v>
      </c>
      <c r="F998" s="245" t="s">
        <v>195</v>
      </c>
    </row>
    <row r="999" spans="1:6" hidden="1" x14ac:dyDescent="0.25">
      <c r="A999">
        <v>3904</v>
      </c>
      <c r="B999" t="s">
        <v>231</v>
      </c>
      <c r="C999" t="s">
        <v>989</v>
      </c>
      <c r="D999" t="s">
        <v>766</v>
      </c>
      <c r="F999" s="245" t="s">
        <v>195</v>
      </c>
    </row>
    <row r="1000" spans="1:6" hidden="1" x14ac:dyDescent="0.25">
      <c r="A1000">
        <v>3905</v>
      </c>
      <c r="B1000" t="s">
        <v>231</v>
      </c>
      <c r="C1000" t="s">
        <v>990</v>
      </c>
      <c r="D1000" t="s">
        <v>766</v>
      </c>
      <c r="F1000" s="245" t="s">
        <v>195</v>
      </c>
    </row>
    <row r="1001" spans="1:6" hidden="1" x14ac:dyDescent="0.25">
      <c r="A1001">
        <v>3906</v>
      </c>
      <c r="B1001" t="s">
        <v>231</v>
      </c>
      <c r="C1001" t="s">
        <v>991</v>
      </c>
      <c r="D1001" t="s">
        <v>766</v>
      </c>
      <c r="F1001" s="245" t="s">
        <v>195</v>
      </c>
    </row>
    <row r="1002" spans="1:6" hidden="1" x14ac:dyDescent="0.25">
      <c r="A1002">
        <v>3907</v>
      </c>
      <c r="B1002" t="s">
        <v>231</v>
      </c>
      <c r="C1002" t="s">
        <v>992</v>
      </c>
      <c r="D1002" t="s">
        <v>766</v>
      </c>
      <c r="F1002" s="245" t="s">
        <v>195</v>
      </c>
    </row>
    <row r="1003" spans="1:6" hidden="1" x14ac:dyDescent="0.25">
      <c r="A1003">
        <v>3908</v>
      </c>
      <c r="B1003" t="s">
        <v>231</v>
      </c>
      <c r="C1003" t="s">
        <v>993</v>
      </c>
      <c r="D1003" t="s">
        <v>766</v>
      </c>
      <c r="F1003" s="245" t="s">
        <v>195</v>
      </c>
    </row>
    <row r="1004" spans="1:6" hidden="1" x14ac:dyDescent="0.25">
      <c r="A1004">
        <v>3909</v>
      </c>
      <c r="B1004" t="s">
        <v>231</v>
      </c>
      <c r="C1004" t="s">
        <v>994</v>
      </c>
      <c r="D1004" t="s">
        <v>766</v>
      </c>
      <c r="F1004" s="245" t="s">
        <v>195</v>
      </c>
    </row>
    <row r="1005" spans="1:6" hidden="1" x14ac:dyDescent="0.25">
      <c r="A1005">
        <v>3910</v>
      </c>
      <c r="B1005" t="s">
        <v>243</v>
      </c>
      <c r="C1005" t="s">
        <v>995</v>
      </c>
      <c r="D1005" t="s">
        <v>766</v>
      </c>
      <c r="F1005" s="245" t="s">
        <v>189</v>
      </c>
    </row>
    <row r="1006" spans="1:6" hidden="1" x14ac:dyDescent="0.25">
      <c r="A1006">
        <v>3915</v>
      </c>
      <c r="B1006" t="s">
        <v>231</v>
      </c>
      <c r="C1006" t="s">
        <v>996</v>
      </c>
      <c r="D1006" t="s">
        <v>766</v>
      </c>
      <c r="F1006" s="245" t="s">
        <v>195</v>
      </c>
    </row>
    <row r="1007" spans="1:6" hidden="1" x14ac:dyDescent="0.25">
      <c r="A1007">
        <v>3916</v>
      </c>
      <c r="B1007" t="s">
        <v>231</v>
      </c>
      <c r="C1007" t="s">
        <v>997</v>
      </c>
      <c r="D1007" t="s">
        <v>766</v>
      </c>
      <c r="F1007" s="245" t="s">
        <v>195</v>
      </c>
    </row>
    <row r="1008" spans="1:6" hidden="1" x14ac:dyDescent="0.25">
      <c r="A1008">
        <v>3917</v>
      </c>
      <c r="B1008" t="s">
        <v>231</v>
      </c>
      <c r="C1008" t="s">
        <v>998</v>
      </c>
      <c r="D1008" t="s">
        <v>766</v>
      </c>
      <c r="F1008" s="245" t="s">
        <v>195</v>
      </c>
    </row>
    <row r="1009" spans="1:6" hidden="1" x14ac:dyDescent="0.25">
      <c r="A1009">
        <v>3918</v>
      </c>
      <c r="B1009" t="s">
        <v>231</v>
      </c>
      <c r="C1009" t="s">
        <v>999</v>
      </c>
      <c r="D1009" t="s">
        <v>766</v>
      </c>
      <c r="F1009" s="245" t="s">
        <v>195</v>
      </c>
    </row>
    <row r="1010" spans="1:6" hidden="1" x14ac:dyDescent="0.25">
      <c r="A1010">
        <v>3921</v>
      </c>
      <c r="B1010" t="s">
        <v>231</v>
      </c>
      <c r="C1010" t="s">
        <v>1000</v>
      </c>
      <c r="D1010" t="s">
        <v>766</v>
      </c>
      <c r="F1010" s="245" t="s">
        <v>195</v>
      </c>
    </row>
    <row r="1011" spans="1:6" hidden="1" x14ac:dyDescent="0.25">
      <c r="A1011">
        <v>3922</v>
      </c>
      <c r="B1011" t="s">
        <v>231</v>
      </c>
      <c r="C1011" t="s">
        <v>1001</v>
      </c>
      <c r="D1011" t="s">
        <v>766</v>
      </c>
      <c r="F1011" s="245" t="s">
        <v>195</v>
      </c>
    </row>
    <row r="1012" spans="1:6" hidden="1" x14ac:dyDescent="0.25">
      <c r="A1012">
        <v>3923</v>
      </c>
      <c r="B1012" t="s">
        <v>231</v>
      </c>
      <c r="C1012" t="s">
        <v>869</v>
      </c>
      <c r="D1012" t="s">
        <v>766</v>
      </c>
      <c r="F1012" s="245" t="s">
        <v>195</v>
      </c>
    </row>
    <row r="1013" spans="1:6" hidden="1" x14ac:dyDescent="0.25">
      <c r="A1013">
        <v>3924</v>
      </c>
      <c r="B1013" t="s">
        <v>231</v>
      </c>
      <c r="C1013" t="s">
        <v>1002</v>
      </c>
      <c r="D1013" t="s">
        <v>766</v>
      </c>
      <c r="F1013" s="245" t="s">
        <v>195</v>
      </c>
    </row>
    <row r="1014" spans="1:6" hidden="1" x14ac:dyDescent="0.25">
      <c r="A1014">
        <v>3925</v>
      </c>
      <c r="B1014" t="s">
        <v>231</v>
      </c>
      <c r="C1014" t="s">
        <v>1003</v>
      </c>
      <c r="D1014" t="s">
        <v>766</v>
      </c>
      <c r="F1014" s="245" t="s">
        <v>195</v>
      </c>
    </row>
    <row r="1015" spans="1:6" hidden="1" x14ac:dyDescent="0.25">
      <c r="A1015">
        <v>3926</v>
      </c>
      <c r="B1015" t="s">
        <v>231</v>
      </c>
      <c r="C1015" t="s">
        <v>1004</v>
      </c>
      <c r="D1015" t="s">
        <v>766</v>
      </c>
      <c r="F1015" s="245" t="s">
        <v>195</v>
      </c>
    </row>
    <row r="1016" spans="1:6" hidden="1" x14ac:dyDescent="0.25">
      <c r="A1016">
        <v>3927</v>
      </c>
      <c r="B1016" t="s">
        <v>231</v>
      </c>
      <c r="C1016" t="s">
        <v>1005</v>
      </c>
      <c r="D1016" t="s">
        <v>766</v>
      </c>
      <c r="F1016" s="245" t="s">
        <v>195</v>
      </c>
    </row>
    <row r="1017" spans="1:6" hidden="1" x14ac:dyDescent="0.25">
      <c r="A1017">
        <v>3928</v>
      </c>
      <c r="B1017" t="s">
        <v>231</v>
      </c>
      <c r="C1017" t="s">
        <v>1006</v>
      </c>
      <c r="D1017" t="s">
        <v>766</v>
      </c>
      <c r="F1017" s="245" t="s">
        <v>195</v>
      </c>
    </row>
    <row r="1018" spans="1:6" hidden="1" x14ac:dyDescent="0.25">
      <c r="A1018">
        <v>3929</v>
      </c>
      <c r="B1018" t="s">
        <v>231</v>
      </c>
      <c r="C1018" t="s">
        <v>1007</v>
      </c>
      <c r="D1018" t="s">
        <v>766</v>
      </c>
      <c r="F1018" s="245" t="s">
        <v>195</v>
      </c>
    </row>
    <row r="1019" spans="1:6" hidden="1" x14ac:dyDescent="0.25">
      <c r="A1019">
        <v>3931</v>
      </c>
      <c r="B1019" t="s">
        <v>231</v>
      </c>
      <c r="C1019" t="s">
        <v>1008</v>
      </c>
      <c r="D1019" t="s">
        <v>766</v>
      </c>
      <c r="F1019" s="245" t="s">
        <v>195</v>
      </c>
    </row>
    <row r="1020" spans="1:6" hidden="1" x14ac:dyDescent="0.25">
      <c r="A1020">
        <v>3932</v>
      </c>
      <c r="B1020" t="s">
        <v>231</v>
      </c>
      <c r="C1020" t="s">
        <v>1009</v>
      </c>
      <c r="D1020" t="s">
        <v>766</v>
      </c>
      <c r="F1020" s="245" t="s">
        <v>195</v>
      </c>
    </row>
    <row r="1021" spans="1:6" hidden="1" x14ac:dyDescent="0.25">
      <c r="A1021">
        <v>3933</v>
      </c>
      <c r="B1021" t="s">
        <v>231</v>
      </c>
      <c r="C1021" t="s">
        <v>1010</v>
      </c>
      <c r="D1021" t="s">
        <v>766</v>
      </c>
      <c r="F1021" s="245" t="s">
        <v>195</v>
      </c>
    </row>
    <row r="1022" spans="1:6" hidden="1" x14ac:dyDescent="0.25">
      <c r="A1022">
        <v>3934</v>
      </c>
      <c r="B1022" t="s">
        <v>231</v>
      </c>
      <c r="C1022" t="s">
        <v>1011</v>
      </c>
      <c r="D1022" t="s">
        <v>766</v>
      </c>
      <c r="F1022" s="245" t="s">
        <v>195</v>
      </c>
    </row>
    <row r="1023" spans="1:6" hidden="1" x14ac:dyDescent="0.25">
      <c r="A1023">
        <v>3935</v>
      </c>
      <c r="B1023" t="s">
        <v>231</v>
      </c>
      <c r="C1023" t="s">
        <v>1012</v>
      </c>
      <c r="D1023" t="s">
        <v>766</v>
      </c>
      <c r="F1023" s="245" t="s">
        <v>195</v>
      </c>
    </row>
    <row r="1024" spans="1:6" hidden="1" x14ac:dyDescent="0.25">
      <c r="A1024">
        <v>3936</v>
      </c>
      <c r="B1024" t="s">
        <v>231</v>
      </c>
      <c r="C1024" t="s">
        <v>1013</v>
      </c>
      <c r="D1024" t="s">
        <v>766</v>
      </c>
      <c r="F1024" s="245" t="s">
        <v>195</v>
      </c>
    </row>
    <row r="1025" spans="1:6" hidden="1" x14ac:dyDescent="0.25">
      <c r="A1025">
        <v>3937</v>
      </c>
      <c r="B1025" t="s">
        <v>231</v>
      </c>
      <c r="C1025" t="s">
        <v>1014</v>
      </c>
      <c r="D1025" t="s">
        <v>766</v>
      </c>
      <c r="F1025" s="245" t="s">
        <v>195</v>
      </c>
    </row>
    <row r="1026" spans="1:6" hidden="1" x14ac:dyDescent="0.25">
      <c r="A1026">
        <v>3941</v>
      </c>
      <c r="B1026" t="s">
        <v>231</v>
      </c>
      <c r="C1026" t="s">
        <v>1015</v>
      </c>
      <c r="D1026" t="s">
        <v>766</v>
      </c>
      <c r="F1026" s="245" t="s">
        <v>195</v>
      </c>
    </row>
    <row r="1027" spans="1:6" hidden="1" x14ac:dyDescent="0.25">
      <c r="A1027">
        <v>3942</v>
      </c>
      <c r="B1027" t="s">
        <v>231</v>
      </c>
      <c r="C1027" t="s">
        <v>1016</v>
      </c>
      <c r="D1027" t="s">
        <v>766</v>
      </c>
      <c r="F1027" s="245" t="s">
        <v>195</v>
      </c>
    </row>
    <row r="1028" spans="1:6" hidden="1" x14ac:dyDescent="0.25">
      <c r="A1028">
        <v>3943</v>
      </c>
      <c r="B1028" t="s">
        <v>231</v>
      </c>
      <c r="C1028" t="s">
        <v>1017</v>
      </c>
      <c r="D1028" t="s">
        <v>766</v>
      </c>
      <c r="F1028" s="245" t="s">
        <v>195</v>
      </c>
    </row>
    <row r="1029" spans="1:6" hidden="1" x14ac:dyDescent="0.25">
      <c r="A1029">
        <v>3944</v>
      </c>
      <c r="B1029" t="s">
        <v>243</v>
      </c>
      <c r="C1029" t="s">
        <v>1018</v>
      </c>
      <c r="D1029" t="s">
        <v>766</v>
      </c>
      <c r="F1029" s="245" t="s">
        <v>189</v>
      </c>
    </row>
    <row r="1030" spans="1:6" hidden="1" x14ac:dyDescent="0.25">
      <c r="A1030">
        <v>3945</v>
      </c>
      <c r="B1030" t="s">
        <v>243</v>
      </c>
      <c r="C1030" t="s">
        <v>1018</v>
      </c>
      <c r="D1030" t="s">
        <v>766</v>
      </c>
      <c r="F1030" s="245" t="s">
        <v>189</v>
      </c>
    </row>
    <row r="1031" spans="1:6" hidden="1" x14ac:dyDescent="0.25">
      <c r="A1031">
        <v>3950</v>
      </c>
      <c r="B1031" t="s">
        <v>243</v>
      </c>
      <c r="C1031" t="s">
        <v>1019</v>
      </c>
      <c r="D1031" t="s">
        <v>766</v>
      </c>
      <c r="F1031" s="245" t="s">
        <v>189</v>
      </c>
    </row>
    <row r="1032" spans="1:6" hidden="1" x14ac:dyDescent="0.25">
      <c r="A1032">
        <v>3952</v>
      </c>
      <c r="B1032" t="s">
        <v>243</v>
      </c>
      <c r="C1032" t="s">
        <v>1019</v>
      </c>
      <c r="D1032" t="s">
        <v>766</v>
      </c>
      <c r="F1032" s="245" t="s">
        <v>189</v>
      </c>
    </row>
    <row r="1033" spans="1:6" hidden="1" x14ac:dyDescent="0.25">
      <c r="A1033">
        <v>3954</v>
      </c>
      <c r="B1033" t="s">
        <v>231</v>
      </c>
      <c r="C1033" t="s">
        <v>1020</v>
      </c>
      <c r="D1033" t="s">
        <v>766</v>
      </c>
      <c r="F1033" s="245" t="s">
        <v>195</v>
      </c>
    </row>
    <row r="1034" spans="1:6" hidden="1" x14ac:dyDescent="0.25">
      <c r="A1034">
        <v>3955</v>
      </c>
      <c r="B1034" t="s">
        <v>231</v>
      </c>
      <c r="C1034" t="s">
        <v>1021</v>
      </c>
      <c r="D1034" t="s">
        <v>766</v>
      </c>
      <c r="F1034" s="245" t="s">
        <v>195</v>
      </c>
    </row>
    <row r="1035" spans="1:6" hidden="1" x14ac:dyDescent="0.25">
      <c r="A1035">
        <v>3956</v>
      </c>
      <c r="B1035" t="s">
        <v>231</v>
      </c>
      <c r="C1035" t="s">
        <v>1022</v>
      </c>
      <c r="D1035" t="s">
        <v>766</v>
      </c>
      <c r="F1035" s="245" t="s">
        <v>195</v>
      </c>
    </row>
    <row r="1036" spans="1:6" hidden="1" x14ac:dyDescent="0.25">
      <c r="A1036">
        <v>3957</v>
      </c>
      <c r="B1036" t="s">
        <v>231</v>
      </c>
      <c r="C1036" t="s">
        <v>1023</v>
      </c>
      <c r="D1036" t="s">
        <v>766</v>
      </c>
      <c r="F1036" s="245" t="s">
        <v>195</v>
      </c>
    </row>
    <row r="1037" spans="1:6" hidden="1" x14ac:dyDescent="0.25">
      <c r="A1037">
        <v>3958</v>
      </c>
      <c r="B1037" t="s">
        <v>231</v>
      </c>
      <c r="C1037" t="s">
        <v>1024</v>
      </c>
      <c r="D1037" t="s">
        <v>766</v>
      </c>
      <c r="F1037" s="245" t="s">
        <v>195</v>
      </c>
    </row>
    <row r="1038" spans="1:6" hidden="1" x14ac:dyDescent="0.25">
      <c r="A1038">
        <v>3959</v>
      </c>
      <c r="B1038" t="s">
        <v>231</v>
      </c>
      <c r="C1038" t="s">
        <v>1025</v>
      </c>
      <c r="D1038" t="s">
        <v>766</v>
      </c>
      <c r="F1038" s="245" t="s">
        <v>195</v>
      </c>
    </row>
    <row r="1039" spans="1:6" hidden="1" x14ac:dyDescent="0.25">
      <c r="A1039">
        <v>3961</v>
      </c>
      <c r="B1039" t="s">
        <v>231</v>
      </c>
      <c r="C1039" t="s">
        <v>1026</v>
      </c>
      <c r="D1039" t="s">
        <v>766</v>
      </c>
      <c r="F1039" s="245" t="s">
        <v>195</v>
      </c>
    </row>
    <row r="1040" spans="1:6" hidden="1" x14ac:dyDescent="0.25">
      <c r="A1040">
        <v>3962</v>
      </c>
      <c r="B1040" t="s">
        <v>231</v>
      </c>
      <c r="C1040" t="s">
        <v>1027</v>
      </c>
      <c r="D1040" t="s">
        <v>766</v>
      </c>
      <c r="F1040" s="245" t="s">
        <v>195</v>
      </c>
    </row>
    <row r="1041" spans="1:6" hidden="1" x14ac:dyDescent="0.25">
      <c r="A1041">
        <v>3963</v>
      </c>
      <c r="B1041" t="s">
        <v>231</v>
      </c>
      <c r="C1041" t="s">
        <v>1028</v>
      </c>
      <c r="D1041" t="s">
        <v>766</v>
      </c>
      <c r="F1041" s="245" t="s">
        <v>195</v>
      </c>
    </row>
    <row r="1042" spans="1:6" hidden="1" x14ac:dyDescent="0.25">
      <c r="A1042">
        <v>3964</v>
      </c>
      <c r="B1042" t="s">
        <v>231</v>
      </c>
      <c r="C1042" t="s">
        <v>1029</v>
      </c>
      <c r="D1042" t="s">
        <v>766</v>
      </c>
      <c r="F1042" s="245" t="s">
        <v>195</v>
      </c>
    </row>
    <row r="1043" spans="1:6" hidden="1" x14ac:dyDescent="0.25">
      <c r="A1043">
        <v>3965</v>
      </c>
      <c r="B1043" t="s">
        <v>231</v>
      </c>
      <c r="C1043" t="s">
        <v>1030</v>
      </c>
      <c r="D1043" t="s">
        <v>766</v>
      </c>
      <c r="F1043" s="245" t="s">
        <v>195</v>
      </c>
    </row>
    <row r="1044" spans="1:6" hidden="1" x14ac:dyDescent="0.25">
      <c r="A1044">
        <v>3967</v>
      </c>
      <c r="B1044" t="s">
        <v>231</v>
      </c>
      <c r="C1044" t="s">
        <v>1031</v>
      </c>
      <c r="D1044" t="s">
        <v>766</v>
      </c>
      <c r="F1044" s="245" t="s">
        <v>195</v>
      </c>
    </row>
    <row r="1045" spans="1:6" hidden="1" x14ac:dyDescent="0.25">
      <c r="A1045">
        <v>3971</v>
      </c>
      <c r="B1045" t="s">
        <v>231</v>
      </c>
      <c r="C1045" t="s">
        <v>1032</v>
      </c>
      <c r="D1045" t="s">
        <v>766</v>
      </c>
      <c r="F1045" s="245" t="s">
        <v>195</v>
      </c>
    </row>
    <row r="1046" spans="1:6" hidden="1" x14ac:dyDescent="0.25">
      <c r="A1046">
        <v>3972</v>
      </c>
      <c r="B1046" t="s">
        <v>231</v>
      </c>
      <c r="C1046" t="s">
        <v>1033</v>
      </c>
      <c r="D1046" t="s">
        <v>766</v>
      </c>
      <c r="F1046" s="245" t="s">
        <v>195</v>
      </c>
    </row>
    <row r="1047" spans="1:6" hidden="1" x14ac:dyDescent="0.25">
      <c r="A1047">
        <v>3973</v>
      </c>
      <c r="B1047" t="s">
        <v>243</v>
      </c>
      <c r="C1047" t="s">
        <v>1034</v>
      </c>
      <c r="D1047" t="s">
        <v>766</v>
      </c>
      <c r="F1047" s="245" t="s">
        <v>189</v>
      </c>
    </row>
    <row r="1048" spans="1:6" hidden="1" x14ac:dyDescent="0.25">
      <c r="A1048">
        <v>3974</v>
      </c>
      <c r="B1048" t="s">
        <v>231</v>
      </c>
      <c r="C1048" t="s">
        <v>1035</v>
      </c>
      <c r="D1048" t="s">
        <v>766</v>
      </c>
      <c r="F1048" s="245" t="s">
        <v>195</v>
      </c>
    </row>
    <row r="1049" spans="1:6" hidden="1" x14ac:dyDescent="0.25">
      <c r="A1049">
        <v>3976</v>
      </c>
      <c r="B1049" t="s">
        <v>231</v>
      </c>
      <c r="C1049" t="s">
        <v>1036</v>
      </c>
      <c r="D1049" t="s">
        <v>766</v>
      </c>
      <c r="F1049" s="245" t="s">
        <v>195</v>
      </c>
    </row>
    <row r="1050" spans="1:6" hidden="1" x14ac:dyDescent="0.25">
      <c r="A1050">
        <v>3977</v>
      </c>
      <c r="B1050" t="s">
        <v>231</v>
      </c>
      <c r="C1050" t="s">
        <v>1037</v>
      </c>
      <c r="D1050" t="s">
        <v>766</v>
      </c>
      <c r="F1050" s="245" t="s">
        <v>195</v>
      </c>
    </row>
    <row r="1051" spans="1:6" hidden="1" x14ac:dyDescent="0.25">
      <c r="A1051">
        <v>3978</v>
      </c>
      <c r="B1051" t="s">
        <v>231</v>
      </c>
      <c r="C1051" t="s">
        <v>1038</v>
      </c>
      <c r="D1051" t="s">
        <v>766</v>
      </c>
      <c r="F1051" s="245" t="s">
        <v>195</v>
      </c>
    </row>
    <row r="1052" spans="1:6" hidden="1" x14ac:dyDescent="0.25">
      <c r="A1052">
        <v>3980</v>
      </c>
      <c r="B1052" t="s">
        <v>243</v>
      </c>
      <c r="C1052" t="s">
        <v>1018</v>
      </c>
      <c r="D1052" t="s">
        <v>766</v>
      </c>
      <c r="F1052" s="245" t="s">
        <v>189</v>
      </c>
    </row>
    <row r="1053" spans="1:6" hidden="1" x14ac:dyDescent="0.25">
      <c r="A1053">
        <v>3985</v>
      </c>
      <c r="B1053" t="s">
        <v>231</v>
      </c>
      <c r="C1053" t="s">
        <v>1039</v>
      </c>
      <c r="D1053" t="s">
        <v>766</v>
      </c>
      <c r="F1053" s="245" t="s">
        <v>195</v>
      </c>
    </row>
    <row r="1054" spans="1:6" hidden="1" x14ac:dyDescent="0.25">
      <c r="A1054">
        <v>3987</v>
      </c>
      <c r="B1054" t="s">
        <v>231</v>
      </c>
      <c r="C1054" t="s">
        <v>1040</v>
      </c>
      <c r="D1054" t="s">
        <v>766</v>
      </c>
      <c r="F1054" s="245" t="s">
        <v>195</v>
      </c>
    </row>
    <row r="1055" spans="1:6" hidden="1" x14ac:dyDescent="0.25">
      <c r="A1055">
        <v>3988</v>
      </c>
      <c r="B1055" t="s">
        <v>243</v>
      </c>
      <c r="C1055" t="s">
        <v>1018</v>
      </c>
      <c r="D1055" t="s">
        <v>766</v>
      </c>
      <c r="F1055" s="245" t="s">
        <v>189</v>
      </c>
    </row>
    <row r="1056" spans="1:6" hidden="1" x14ac:dyDescent="0.25">
      <c r="A1056">
        <v>3989</v>
      </c>
      <c r="B1056" t="s">
        <v>231</v>
      </c>
      <c r="C1056" t="s">
        <v>1041</v>
      </c>
      <c r="D1056" s="247" t="s">
        <v>766</v>
      </c>
      <c r="F1056" s="245" t="s">
        <v>195</v>
      </c>
    </row>
    <row r="1057" spans="1:6" hidden="1" x14ac:dyDescent="0.25">
      <c r="A1057">
        <v>3991</v>
      </c>
      <c r="B1057" t="s">
        <v>231</v>
      </c>
      <c r="C1057" t="s">
        <v>1042</v>
      </c>
      <c r="D1057" t="s">
        <v>766</v>
      </c>
      <c r="F1057" s="245" t="s">
        <v>195</v>
      </c>
    </row>
    <row r="1058" spans="1:6" hidden="1" x14ac:dyDescent="0.25">
      <c r="A1058">
        <v>3992</v>
      </c>
      <c r="B1058" t="s">
        <v>231</v>
      </c>
      <c r="C1058" t="s">
        <v>1043</v>
      </c>
      <c r="D1058" t="s">
        <v>766</v>
      </c>
      <c r="F1058" s="245" t="s">
        <v>195</v>
      </c>
    </row>
    <row r="1059" spans="1:6" hidden="1" x14ac:dyDescent="0.25">
      <c r="A1059">
        <v>3993</v>
      </c>
      <c r="B1059" t="s">
        <v>231</v>
      </c>
      <c r="C1059" t="s">
        <v>1044</v>
      </c>
      <c r="D1059" t="s">
        <v>766</v>
      </c>
      <c r="F1059" s="245" t="s">
        <v>195</v>
      </c>
    </row>
    <row r="1060" spans="1:6" hidden="1" x14ac:dyDescent="0.25">
      <c r="A1060">
        <v>3994</v>
      </c>
      <c r="B1060" t="s">
        <v>243</v>
      </c>
      <c r="C1060" t="s">
        <v>1045</v>
      </c>
      <c r="D1060" t="s">
        <v>766</v>
      </c>
      <c r="F1060" s="245" t="s">
        <v>189</v>
      </c>
    </row>
    <row r="1061" spans="1:6" hidden="1" x14ac:dyDescent="0.25">
      <c r="A1061">
        <v>3995</v>
      </c>
      <c r="B1061" t="s">
        <v>231</v>
      </c>
      <c r="C1061" t="s">
        <v>1046</v>
      </c>
      <c r="D1061" t="s">
        <v>766</v>
      </c>
      <c r="F1061" s="245" t="s">
        <v>195</v>
      </c>
    </row>
    <row r="1062" spans="1:6" hidden="1" x14ac:dyDescent="0.25">
      <c r="A1062">
        <v>3996</v>
      </c>
      <c r="B1062" t="s">
        <v>231</v>
      </c>
      <c r="C1062" t="s">
        <v>1047</v>
      </c>
      <c r="D1062" t="s">
        <v>766</v>
      </c>
      <c r="F1062" s="245" t="s">
        <v>195</v>
      </c>
    </row>
    <row r="1063" spans="1:6" hidden="1" x14ac:dyDescent="0.25">
      <c r="A1063">
        <v>3997</v>
      </c>
      <c r="B1063" t="s">
        <v>231</v>
      </c>
      <c r="C1063" t="s">
        <v>1048</v>
      </c>
      <c r="D1063" t="s">
        <v>766</v>
      </c>
      <c r="F1063" s="245" t="s">
        <v>195</v>
      </c>
    </row>
    <row r="1064" spans="1:6" hidden="1" x14ac:dyDescent="0.25">
      <c r="A1064">
        <v>3998</v>
      </c>
      <c r="B1064" t="s">
        <v>231</v>
      </c>
      <c r="C1064" t="s">
        <v>1049</v>
      </c>
      <c r="D1064" t="s">
        <v>766</v>
      </c>
      <c r="F1064" s="245" t="s">
        <v>195</v>
      </c>
    </row>
    <row r="1065" spans="1:6" hidden="1" x14ac:dyDescent="0.25">
      <c r="A1065">
        <v>3999</v>
      </c>
      <c r="B1065" t="s">
        <v>231</v>
      </c>
      <c r="C1065" t="s">
        <v>1050</v>
      </c>
      <c r="D1065" t="s">
        <v>766</v>
      </c>
      <c r="F1065" s="245" t="s">
        <v>195</v>
      </c>
    </row>
    <row r="1066" spans="1:6" hidden="1" x14ac:dyDescent="0.25">
      <c r="A1066">
        <v>4000</v>
      </c>
      <c r="B1066" t="s">
        <v>530</v>
      </c>
      <c r="C1066" t="s">
        <v>1051</v>
      </c>
      <c r="D1066" t="s">
        <v>1052</v>
      </c>
      <c r="F1066" s="245" t="s">
        <v>181</v>
      </c>
    </row>
    <row r="1067" spans="1:6" hidden="1" x14ac:dyDescent="0.25">
      <c r="A1067">
        <v>4002</v>
      </c>
      <c r="B1067" t="s">
        <v>530</v>
      </c>
      <c r="C1067" t="s">
        <v>1051</v>
      </c>
      <c r="D1067" t="s">
        <v>1052</v>
      </c>
      <c r="F1067" s="245" t="s">
        <v>181</v>
      </c>
    </row>
    <row r="1068" spans="1:6" hidden="1" x14ac:dyDescent="0.25">
      <c r="A1068">
        <v>4024</v>
      </c>
      <c r="B1068" t="s">
        <v>530</v>
      </c>
      <c r="C1068" t="s">
        <v>1051</v>
      </c>
      <c r="D1068" t="s">
        <v>1052</v>
      </c>
      <c r="F1068" s="245" t="s">
        <v>181</v>
      </c>
    </row>
    <row r="1069" spans="1:6" hidden="1" x14ac:dyDescent="0.25">
      <c r="A1069">
        <v>4025</v>
      </c>
      <c r="B1069" t="s">
        <v>530</v>
      </c>
      <c r="C1069" t="s">
        <v>1051</v>
      </c>
      <c r="D1069" t="s">
        <v>1052</v>
      </c>
      <c r="F1069" s="245" t="s">
        <v>181</v>
      </c>
    </row>
    <row r="1070" spans="1:6" hidden="1" x14ac:dyDescent="0.25">
      <c r="A1070">
        <v>4026</v>
      </c>
      <c r="B1070" t="s">
        <v>530</v>
      </c>
      <c r="C1070" t="s">
        <v>1051</v>
      </c>
      <c r="D1070" t="s">
        <v>1052</v>
      </c>
      <c r="F1070" s="245" t="s">
        <v>181</v>
      </c>
    </row>
    <row r="1071" spans="1:6" hidden="1" x14ac:dyDescent="0.25">
      <c r="A1071">
        <v>4027</v>
      </c>
      <c r="B1071" t="s">
        <v>530</v>
      </c>
      <c r="C1071" t="s">
        <v>1051</v>
      </c>
      <c r="D1071" t="s">
        <v>1052</v>
      </c>
      <c r="F1071" s="245" t="s">
        <v>181</v>
      </c>
    </row>
    <row r="1072" spans="1:6" hidden="1" x14ac:dyDescent="0.25">
      <c r="A1072">
        <v>4028</v>
      </c>
      <c r="B1072" t="s">
        <v>530</v>
      </c>
      <c r="C1072" t="s">
        <v>1051</v>
      </c>
      <c r="D1072" t="s">
        <v>1052</v>
      </c>
      <c r="F1072" s="245" t="s">
        <v>181</v>
      </c>
    </row>
    <row r="1073" spans="1:6" hidden="1" x14ac:dyDescent="0.25">
      <c r="A1073">
        <v>4029</v>
      </c>
      <c r="B1073" t="s">
        <v>530</v>
      </c>
      <c r="C1073" t="s">
        <v>1051</v>
      </c>
      <c r="D1073" t="s">
        <v>1052</v>
      </c>
      <c r="F1073" s="245" t="s">
        <v>181</v>
      </c>
    </row>
    <row r="1074" spans="1:6" hidden="1" x14ac:dyDescent="0.25">
      <c r="A1074">
        <v>4030</v>
      </c>
      <c r="B1074" t="s">
        <v>530</v>
      </c>
      <c r="C1074" t="s">
        <v>1051</v>
      </c>
      <c r="D1074" t="s">
        <v>1052</v>
      </c>
      <c r="F1074" s="245" t="s">
        <v>181</v>
      </c>
    </row>
    <row r="1075" spans="1:6" hidden="1" x14ac:dyDescent="0.25">
      <c r="A1075">
        <v>4031</v>
      </c>
      <c r="B1075" t="s">
        <v>530</v>
      </c>
      <c r="C1075" t="s">
        <v>1051</v>
      </c>
      <c r="D1075" t="s">
        <v>1052</v>
      </c>
      <c r="F1075" s="245" t="s">
        <v>181</v>
      </c>
    </row>
    <row r="1076" spans="1:6" hidden="1" x14ac:dyDescent="0.25">
      <c r="A1076">
        <v>4032</v>
      </c>
      <c r="B1076" t="s">
        <v>530</v>
      </c>
      <c r="C1076" t="s">
        <v>1051</v>
      </c>
      <c r="D1076" t="s">
        <v>1052</v>
      </c>
      <c r="F1076" s="245" t="s">
        <v>181</v>
      </c>
    </row>
    <row r="1077" spans="1:6" hidden="1" x14ac:dyDescent="0.25">
      <c r="A1077">
        <v>4033</v>
      </c>
      <c r="B1077" t="s">
        <v>530</v>
      </c>
      <c r="C1077" t="s">
        <v>1051</v>
      </c>
      <c r="D1077" t="s">
        <v>1052</v>
      </c>
      <c r="F1077" s="245" t="s">
        <v>181</v>
      </c>
    </row>
    <row r="1078" spans="1:6" hidden="1" x14ac:dyDescent="0.25">
      <c r="A1078">
        <v>4034</v>
      </c>
      <c r="B1078" t="s">
        <v>530</v>
      </c>
      <c r="C1078" t="s">
        <v>1051</v>
      </c>
      <c r="D1078" t="s">
        <v>1052</v>
      </c>
      <c r="F1078" s="245" t="s">
        <v>181</v>
      </c>
    </row>
    <row r="1079" spans="1:6" hidden="1" x14ac:dyDescent="0.25">
      <c r="A1079">
        <v>4042</v>
      </c>
      <c r="B1079" t="s">
        <v>530</v>
      </c>
      <c r="C1079" t="s">
        <v>1051</v>
      </c>
      <c r="D1079" t="s">
        <v>1052</v>
      </c>
      <c r="F1079" s="245" t="s">
        <v>181</v>
      </c>
    </row>
    <row r="1080" spans="1:6" hidden="1" x14ac:dyDescent="0.25">
      <c r="A1080">
        <v>4060</v>
      </c>
      <c r="B1080" t="s">
        <v>243</v>
      </c>
      <c r="C1080" t="s">
        <v>1053</v>
      </c>
      <c r="D1080" t="s">
        <v>1052</v>
      </c>
      <c r="F1080" s="245" t="s">
        <v>189</v>
      </c>
    </row>
    <row r="1081" spans="1:6" hidden="1" x14ac:dyDescent="0.25">
      <c r="A1081">
        <v>4063</v>
      </c>
      <c r="B1081" t="s">
        <v>530</v>
      </c>
      <c r="C1081" t="s">
        <v>1051</v>
      </c>
      <c r="D1081" t="s">
        <v>1052</v>
      </c>
      <c r="F1081" s="245" t="s">
        <v>181</v>
      </c>
    </row>
    <row r="1082" spans="1:6" hidden="1" x14ac:dyDescent="0.25">
      <c r="A1082">
        <v>4064</v>
      </c>
      <c r="B1082" t="s">
        <v>231</v>
      </c>
      <c r="C1082" t="s">
        <v>1054</v>
      </c>
      <c r="D1082" t="s">
        <v>1052</v>
      </c>
      <c r="F1082" s="245" t="s">
        <v>191</v>
      </c>
    </row>
    <row r="1083" spans="1:6" hidden="1" x14ac:dyDescent="0.25">
      <c r="A1083">
        <v>4065</v>
      </c>
      <c r="B1083" t="s">
        <v>231</v>
      </c>
      <c r="C1083" t="s">
        <v>1055</v>
      </c>
      <c r="D1083" t="s">
        <v>1052</v>
      </c>
      <c r="F1083" s="245" t="s">
        <v>191</v>
      </c>
    </row>
    <row r="1084" spans="1:6" hidden="1" x14ac:dyDescent="0.25">
      <c r="A1084">
        <v>4066</v>
      </c>
      <c r="B1084" t="s">
        <v>243</v>
      </c>
      <c r="C1084" t="s">
        <v>1056</v>
      </c>
      <c r="D1084" t="s">
        <v>1052</v>
      </c>
      <c r="F1084" s="245" t="s">
        <v>189</v>
      </c>
    </row>
    <row r="1085" spans="1:6" hidden="1" x14ac:dyDescent="0.25">
      <c r="A1085">
        <v>4067</v>
      </c>
      <c r="B1085" t="s">
        <v>231</v>
      </c>
      <c r="C1085" t="s">
        <v>1057</v>
      </c>
      <c r="D1085" t="s">
        <v>1052</v>
      </c>
      <c r="F1085" s="245" t="s">
        <v>191</v>
      </c>
    </row>
    <row r="1086" spans="1:6" hidden="1" x14ac:dyDescent="0.25">
      <c r="A1086">
        <v>4069</v>
      </c>
      <c r="B1086" t="s">
        <v>231</v>
      </c>
      <c r="C1086" t="s">
        <v>1057</v>
      </c>
      <c r="D1086" t="s">
        <v>1052</v>
      </c>
      <c r="F1086" s="245" t="s">
        <v>191</v>
      </c>
    </row>
    <row r="1087" spans="1:6" hidden="1" x14ac:dyDescent="0.25">
      <c r="A1087">
        <v>4071</v>
      </c>
      <c r="B1087" t="s">
        <v>231</v>
      </c>
      <c r="C1087" t="s">
        <v>1058</v>
      </c>
      <c r="D1087" t="s">
        <v>1052</v>
      </c>
      <c r="F1087" s="245" t="s">
        <v>191</v>
      </c>
    </row>
    <row r="1088" spans="1:6" hidden="1" x14ac:dyDescent="0.25">
      <c r="A1088">
        <v>4074</v>
      </c>
      <c r="B1088" t="s">
        <v>243</v>
      </c>
      <c r="C1088" t="s">
        <v>1059</v>
      </c>
      <c r="D1088" t="s">
        <v>1052</v>
      </c>
      <c r="F1088" s="245" t="s">
        <v>189</v>
      </c>
    </row>
    <row r="1089" spans="1:6" hidden="1" x14ac:dyDescent="0.25">
      <c r="A1089">
        <v>4075</v>
      </c>
      <c r="B1089" t="s">
        <v>231</v>
      </c>
      <c r="C1089" t="s">
        <v>1060</v>
      </c>
      <c r="D1089" t="s">
        <v>1052</v>
      </c>
      <c r="F1089" s="245" t="s">
        <v>191</v>
      </c>
    </row>
    <row r="1090" spans="1:6" hidden="1" x14ac:dyDescent="0.25">
      <c r="A1090">
        <v>4078</v>
      </c>
      <c r="B1090" t="s">
        <v>530</v>
      </c>
      <c r="C1090" t="s">
        <v>1051</v>
      </c>
      <c r="D1090" t="s">
        <v>1052</v>
      </c>
      <c r="F1090" s="245" t="s">
        <v>181</v>
      </c>
    </row>
    <row r="1091" spans="1:6" hidden="1" x14ac:dyDescent="0.25">
      <c r="A1091">
        <v>4079</v>
      </c>
      <c r="B1091" t="s">
        <v>530</v>
      </c>
      <c r="C1091" t="s">
        <v>1051</v>
      </c>
      <c r="D1091" t="s">
        <v>1052</v>
      </c>
      <c r="F1091" s="245" t="s">
        <v>181</v>
      </c>
    </row>
    <row r="1092" spans="1:6" hidden="1" x14ac:dyDescent="0.25">
      <c r="A1092">
        <v>4080</v>
      </c>
      <c r="B1092" t="s">
        <v>243</v>
      </c>
      <c r="C1092" t="s">
        <v>1061</v>
      </c>
      <c r="D1092" t="s">
        <v>1052</v>
      </c>
      <c r="F1092" s="245" t="s">
        <v>189</v>
      </c>
    </row>
    <row r="1093" spans="1:6" hidden="1" x14ac:dyDescent="0.25">
      <c r="A1093">
        <v>4085</v>
      </c>
      <c r="B1093" t="s">
        <v>243</v>
      </c>
      <c r="C1093" t="s">
        <v>1061</v>
      </c>
      <c r="D1093" t="s">
        <v>1052</v>
      </c>
      <c r="F1093" s="245" t="s">
        <v>189</v>
      </c>
    </row>
    <row r="1094" spans="1:6" hidden="1" x14ac:dyDescent="0.25">
      <c r="A1094">
        <v>4086</v>
      </c>
      <c r="B1094" t="s">
        <v>243</v>
      </c>
      <c r="C1094" t="s">
        <v>1059</v>
      </c>
      <c r="D1094" t="s">
        <v>1052</v>
      </c>
      <c r="F1094" s="245" t="s">
        <v>189</v>
      </c>
    </row>
    <row r="1095" spans="1:6" hidden="1" x14ac:dyDescent="0.25">
      <c r="A1095">
        <v>4087</v>
      </c>
      <c r="B1095" t="s">
        <v>243</v>
      </c>
      <c r="C1095" t="s">
        <v>1062</v>
      </c>
      <c r="D1095" t="s">
        <v>1052</v>
      </c>
      <c r="F1095" s="245" t="s">
        <v>189</v>
      </c>
    </row>
    <row r="1096" spans="1:6" hidden="1" x14ac:dyDescent="0.25">
      <c r="A1096">
        <v>4090</v>
      </c>
      <c r="B1096" t="s">
        <v>243</v>
      </c>
      <c r="C1096" t="s">
        <v>1063</v>
      </c>
      <c r="D1096" t="s">
        <v>1052</v>
      </c>
      <c r="F1096" s="245" t="s">
        <v>189</v>
      </c>
    </row>
    <row r="1097" spans="1:6" hidden="1" x14ac:dyDescent="0.25">
      <c r="A1097">
        <v>4095</v>
      </c>
      <c r="B1097" t="s">
        <v>231</v>
      </c>
      <c r="C1097" t="s">
        <v>1064</v>
      </c>
      <c r="D1097" t="s">
        <v>1052</v>
      </c>
      <c r="F1097" s="245" t="s">
        <v>191</v>
      </c>
    </row>
    <row r="1098" spans="1:6" hidden="1" x14ac:dyDescent="0.25">
      <c r="A1098">
        <v>4096</v>
      </c>
      <c r="B1098" t="s">
        <v>231</v>
      </c>
      <c r="C1098" t="s">
        <v>1065</v>
      </c>
      <c r="D1098" t="s">
        <v>1052</v>
      </c>
      <c r="F1098" s="245" t="s">
        <v>191</v>
      </c>
    </row>
    <row r="1099" spans="1:6" hidden="1" x14ac:dyDescent="0.25">
      <c r="A1099">
        <v>4097</v>
      </c>
      <c r="B1099" t="s">
        <v>231</v>
      </c>
      <c r="C1099" t="s">
        <v>1066</v>
      </c>
      <c r="D1099" t="s">
        <v>1052</v>
      </c>
      <c r="F1099" s="245" t="s">
        <v>191</v>
      </c>
    </row>
    <row r="1100" spans="1:6" hidden="1" x14ac:dyDescent="0.25">
      <c r="A1100">
        <v>4100</v>
      </c>
      <c r="B1100" t="s">
        <v>243</v>
      </c>
      <c r="C1100" t="s">
        <v>1067</v>
      </c>
      <c r="D1100" t="s">
        <v>1052</v>
      </c>
      <c r="F1100" s="245" t="s">
        <v>189</v>
      </c>
    </row>
    <row r="1101" spans="1:6" hidden="1" x14ac:dyDescent="0.25">
      <c r="A1101">
        <v>4103</v>
      </c>
      <c r="B1101" t="s">
        <v>243</v>
      </c>
      <c r="C1101" t="s">
        <v>1067</v>
      </c>
      <c r="D1101" t="s">
        <v>1052</v>
      </c>
      <c r="F1101" s="245" t="s">
        <v>189</v>
      </c>
    </row>
    <row r="1102" spans="1:6" hidden="1" x14ac:dyDescent="0.25">
      <c r="A1102">
        <v>4110</v>
      </c>
      <c r="B1102" t="s">
        <v>243</v>
      </c>
      <c r="C1102" t="s">
        <v>1068</v>
      </c>
      <c r="D1102" t="s">
        <v>1052</v>
      </c>
      <c r="F1102" s="245" t="s">
        <v>189</v>
      </c>
    </row>
    <row r="1103" spans="1:6" hidden="1" x14ac:dyDescent="0.25">
      <c r="A1103">
        <v>4114</v>
      </c>
      <c r="B1103" t="s">
        <v>231</v>
      </c>
      <c r="C1103" t="s">
        <v>1069</v>
      </c>
      <c r="D1103" t="s">
        <v>1052</v>
      </c>
      <c r="F1103" s="245" t="s">
        <v>191</v>
      </c>
    </row>
    <row r="1104" spans="1:6" hidden="1" x14ac:dyDescent="0.25">
      <c r="A1104">
        <v>4115</v>
      </c>
      <c r="B1104" t="s">
        <v>231</v>
      </c>
      <c r="C1104" t="s">
        <v>1070</v>
      </c>
      <c r="D1104" t="s">
        <v>1052</v>
      </c>
      <c r="F1104" s="245" t="s">
        <v>191</v>
      </c>
    </row>
    <row r="1105" spans="1:6" hidden="1" x14ac:dyDescent="0.25">
      <c r="A1105">
        <v>4116</v>
      </c>
      <c r="B1105" t="s">
        <v>231</v>
      </c>
      <c r="C1105" t="s">
        <v>1071</v>
      </c>
      <c r="D1105" t="s">
        <v>1052</v>
      </c>
      <c r="F1105" s="245" t="s">
        <v>191</v>
      </c>
    </row>
    <row r="1106" spans="1:6" hidden="1" x14ac:dyDescent="0.25">
      <c r="A1106">
        <v>4117</v>
      </c>
      <c r="B1106" t="s">
        <v>231</v>
      </c>
      <c r="C1106" t="s">
        <v>1072</v>
      </c>
      <c r="D1106" t="s">
        <v>1052</v>
      </c>
      <c r="F1106" s="245" t="s">
        <v>191</v>
      </c>
    </row>
    <row r="1107" spans="1:6" hidden="1" x14ac:dyDescent="0.25">
      <c r="A1107">
        <v>4118</v>
      </c>
      <c r="B1107" t="s">
        <v>231</v>
      </c>
      <c r="C1107" t="s">
        <v>1073</v>
      </c>
      <c r="D1107" t="s">
        <v>1052</v>
      </c>
      <c r="F1107" s="245" t="s">
        <v>191</v>
      </c>
    </row>
    <row r="1108" spans="1:6" hidden="1" x14ac:dyDescent="0.25">
      <c r="A1108">
        <v>4119</v>
      </c>
      <c r="B1108" t="s">
        <v>231</v>
      </c>
      <c r="C1108" t="s">
        <v>1074</v>
      </c>
      <c r="D1108" t="s">
        <v>1052</v>
      </c>
      <c r="F1108" s="245" t="s">
        <v>191</v>
      </c>
    </row>
    <row r="1109" spans="1:6" hidden="1" x14ac:dyDescent="0.25">
      <c r="A1109">
        <v>4121</v>
      </c>
      <c r="B1109" t="s">
        <v>231</v>
      </c>
      <c r="C1109" t="s">
        <v>1075</v>
      </c>
      <c r="D1109" t="s">
        <v>1052</v>
      </c>
      <c r="F1109" s="245" t="s">
        <v>191</v>
      </c>
    </row>
    <row r="1110" spans="1:6" hidden="1" x14ac:dyDescent="0.25">
      <c r="A1110">
        <v>4122</v>
      </c>
      <c r="B1110" t="s">
        <v>231</v>
      </c>
      <c r="C1110" t="s">
        <v>1076</v>
      </c>
      <c r="D1110" t="s">
        <v>1052</v>
      </c>
      <c r="F1110" s="245" t="s">
        <v>191</v>
      </c>
    </row>
    <row r="1111" spans="1:6" hidden="1" x14ac:dyDescent="0.25">
      <c r="A1111">
        <v>4123</v>
      </c>
      <c r="B1111" t="s">
        <v>231</v>
      </c>
      <c r="C1111" t="s">
        <v>1077</v>
      </c>
      <c r="D1111" t="s">
        <v>1052</v>
      </c>
      <c r="F1111" s="245" t="s">
        <v>191</v>
      </c>
    </row>
    <row r="1112" spans="1:6" hidden="1" x14ac:dyDescent="0.25">
      <c r="A1112">
        <v>4124</v>
      </c>
      <c r="B1112" t="s">
        <v>231</v>
      </c>
      <c r="C1112" t="s">
        <v>1078</v>
      </c>
      <c r="D1112" t="s">
        <v>1052</v>
      </c>
      <c r="F1112" s="245" t="s">
        <v>191</v>
      </c>
    </row>
    <row r="1113" spans="1:6" hidden="1" x14ac:dyDescent="0.25">
      <c r="A1113">
        <v>4125</v>
      </c>
      <c r="B1113" t="s">
        <v>231</v>
      </c>
      <c r="C1113" t="s">
        <v>1079</v>
      </c>
      <c r="D1113" t="s">
        <v>1052</v>
      </c>
      <c r="F1113" s="245" t="s">
        <v>191</v>
      </c>
    </row>
    <row r="1114" spans="1:6" hidden="1" x14ac:dyDescent="0.25">
      <c r="A1114">
        <v>4126</v>
      </c>
      <c r="B1114" t="s">
        <v>231</v>
      </c>
      <c r="C1114" t="s">
        <v>1080</v>
      </c>
      <c r="D1114" t="s">
        <v>1052</v>
      </c>
      <c r="F1114" s="245" t="s">
        <v>191</v>
      </c>
    </row>
    <row r="1115" spans="1:6" hidden="1" x14ac:dyDescent="0.25">
      <c r="A1115">
        <v>4127</v>
      </c>
      <c r="B1115" t="s">
        <v>231</v>
      </c>
      <c r="C1115" t="s">
        <v>1081</v>
      </c>
      <c r="D1115" t="s">
        <v>1052</v>
      </c>
      <c r="F1115" s="245" t="s">
        <v>191</v>
      </c>
    </row>
    <row r="1116" spans="1:6" hidden="1" x14ac:dyDescent="0.25">
      <c r="A1116">
        <v>4128</v>
      </c>
      <c r="B1116" t="s">
        <v>231</v>
      </c>
      <c r="C1116" t="s">
        <v>1082</v>
      </c>
      <c r="D1116" t="s">
        <v>1052</v>
      </c>
      <c r="F1116" s="245" t="s">
        <v>191</v>
      </c>
    </row>
    <row r="1117" spans="1:6" hidden="1" x14ac:dyDescent="0.25">
      <c r="A1117">
        <v>4130</v>
      </c>
      <c r="B1117" t="s">
        <v>243</v>
      </c>
      <c r="C1117" t="s">
        <v>1083</v>
      </c>
      <c r="D1117" t="s">
        <v>1052</v>
      </c>
      <c r="F1117" s="245" t="s">
        <v>189</v>
      </c>
    </row>
    <row r="1118" spans="1:6" hidden="1" x14ac:dyDescent="0.25">
      <c r="A1118">
        <v>4132</v>
      </c>
      <c r="B1118" t="s">
        <v>231</v>
      </c>
      <c r="C1118" t="s">
        <v>1084</v>
      </c>
      <c r="D1118" t="s">
        <v>1052</v>
      </c>
      <c r="F1118" s="245" t="s">
        <v>191</v>
      </c>
    </row>
    <row r="1119" spans="1:6" hidden="1" x14ac:dyDescent="0.25">
      <c r="A1119">
        <v>4133</v>
      </c>
      <c r="B1119" t="s">
        <v>231</v>
      </c>
      <c r="C1119" t="s">
        <v>1085</v>
      </c>
      <c r="D1119" t="s">
        <v>1052</v>
      </c>
      <c r="F1119" s="245" t="s">
        <v>191</v>
      </c>
    </row>
    <row r="1120" spans="1:6" hidden="1" x14ac:dyDescent="0.25">
      <c r="A1120">
        <v>4134</v>
      </c>
      <c r="B1120" t="s">
        <v>231</v>
      </c>
      <c r="C1120" t="s">
        <v>1086</v>
      </c>
      <c r="D1120" t="s">
        <v>1052</v>
      </c>
      <c r="F1120" s="245" t="s">
        <v>191</v>
      </c>
    </row>
    <row r="1121" spans="1:6" hidden="1" x14ac:dyDescent="0.25">
      <c r="A1121">
        <v>4135</v>
      </c>
      <c r="B1121" t="s">
        <v>231</v>
      </c>
      <c r="C1121" t="s">
        <v>1087</v>
      </c>
      <c r="D1121" t="s">
        <v>1052</v>
      </c>
      <c r="F1121" s="245" t="s">
        <v>191</v>
      </c>
    </row>
    <row r="1122" spans="1:6" hidden="1" x14ac:dyDescent="0.25">
      <c r="A1122">
        <v>4136</v>
      </c>
      <c r="B1122" t="s">
        <v>231</v>
      </c>
      <c r="C1122" t="s">
        <v>1088</v>
      </c>
      <c r="D1122" t="s">
        <v>1052</v>
      </c>
      <c r="F1122" s="245" t="s">
        <v>191</v>
      </c>
    </row>
    <row r="1123" spans="1:6" hidden="1" x14ac:dyDescent="0.25">
      <c r="A1123">
        <v>4137</v>
      </c>
      <c r="B1123" t="s">
        <v>231</v>
      </c>
      <c r="C1123" t="s">
        <v>1089</v>
      </c>
      <c r="D1123" t="s">
        <v>1052</v>
      </c>
      <c r="F1123" s="245" t="s">
        <v>191</v>
      </c>
    </row>
    <row r="1124" spans="1:6" hidden="1" x14ac:dyDescent="0.25">
      <c r="A1124">
        <v>4138</v>
      </c>
      <c r="B1124" t="s">
        <v>243</v>
      </c>
      <c r="C1124" t="s">
        <v>1090</v>
      </c>
      <c r="D1124" t="s">
        <v>1052</v>
      </c>
      <c r="F1124" s="245" t="s">
        <v>189</v>
      </c>
    </row>
    <row r="1125" spans="1:6" hidden="1" x14ac:dyDescent="0.25">
      <c r="A1125">
        <v>4141</v>
      </c>
      <c r="B1125" t="s">
        <v>231</v>
      </c>
      <c r="C1125" t="s">
        <v>1091</v>
      </c>
      <c r="D1125" t="s">
        <v>1052</v>
      </c>
      <c r="F1125" s="245" t="s">
        <v>191</v>
      </c>
    </row>
    <row r="1126" spans="1:6" hidden="1" x14ac:dyDescent="0.25">
      <c r="A1126">
        <v>4142</v>
      </c>
      <c r="B1126" t="s">
        <v>231</v>
      </c>
      <c r="C1126" t="s">
        <v>1092</v>
      </c>
      <c r="D1126" t="s">
        <v>1052</v>
      </c>
      <c r="F1126" s="245" t="s">
        <v>191</v>
      </c>
    </row>
    <row r="1127" spans="1:6" hidden="1" x14ac:dyDescent="0.25">
      <c r="A1127">
        <v>4143</v>
      </c>
      <c r="B1127" t="s">
        <v>231</v>
      </c>
      <c r="C1127" t="s">
        <v>1093</v>
      </c>
      <c r="D1127" t="s">
        <v>1052</v>
      </c>
      <c r="F1127" s="245" t="s">
        <v>191</v>
      </c>
    </row>
    <row r="1128" spans="1:6" hidden="1" x14ac:dyDescent="0.25">
      <c r="A1128">
        <v>4144</v>
      </c>
      <c r="B1128" t="s">
        <v>231</v>
      </c>
      <c r="C1128" t="s">
        <v>1094</v>
      </c>
      <c r="D1128" t="s">
        <v>1052</v>
      </c>
      <c r="F1128" s="245" t="s">
        <v>191</v>
      </c>
    </row>
    <row r="1129" spans="1:6" hidden="1" x14ac:dyDescent="0.25">
      <c r="A1129">
        <v>4145</v>
      </c>
      <c r="B1129" t="s">
        <v>231</v>
      </c>
      <c r="C1129" t="s">
        <v>1095</v>
      </c>
      <c r="D1129" t="s">
        <v>1052</v>
      </c>
      <c r="F1129" s="245" t="s">
        <v>191</v>
      </c>
    </row>
    <row r="1130" spans="1:6" hidden="1" x14ac:dyDescent="0.25">
      <c r="A1130">
        <v>4146</v>
      </c>
      <c r="B1130" t="s">
        <v>231</v>
      </c>
      <c r="C1130" t="s">
        <v>1096</v>
      </c>
      <c r="D1130" t="s">
        <v>1052</v>
      </c>
      <c r="F1130" s="245" t="s">
        <v>191</v>
      </c>
    </row>
    <row r="1131" spans="1:6" hidden="1" x14ac:dyDescent="0.25">
      <c r="A1131">
        <v>4150</v>
      </c>
      <c r="B1131" t="s">
        <v>243</v>
      </c>
      <c r="C1131" t="s">
        <v>1097</v>
      </c>
      <c r="D1131" t="s">
        <v>1052</v>
      </c>
      <c r="F1131" s="245" t="s">
        <v>189</v>
      </c>
    </row>
    <row r="1132" spans="1:6" hidden="1" x14ac:dyDescent="0.25">
      <c r="A1132">
        <v>4161</v>
      </c>
      <c r="B1132" t="s">
        <v>231</v>
      </c>
      <c r="C1132" t="s">
        <v>1098</v>
      </c>
      <c r="D1132" t="s">
        <v>1052</v>
      </c>
      <c r="F1132" s="245" t="s">
        <v>191</v>
      </c>
    </row>
    <row r="1133" spans="1:6" hidden="1" x14ac:dyDescent="0.25">
      <c r="A1133">
        <v>4162</v>
      </c>
      <c r="B1133" t="s">
        <v>231</v>
      </c>
      <c r="C1133" t="s">
        <v>1099</v>
      </c>
      <c r="D1133" t="s">
        <v>1052</v>
      </c>
      <c r="F1133" s="245" t="s">
        <v>191</v>
      </c>
    </row>
    <row r="1134" spans="1:6" hidden="1" x14ac:dyDescent="0.25">
      <c r="A1134">
        <v>4163</v>
      </c>
      <c r="B1134" t="s">
        <v>231</v>
      </c>
      <c r="C1134" t="s">
        <v>1099</v>
      </c>
      <c r="D1134" t="s">
        <v>1052</v>
      </c>
      <c r="F1134" s="245" t="s">
        <v>191</v>
      </c>
    </row>
    <row r="1135" spans="1:6" hidden="1" x14ac:dyDescent="0.25">
      <c r="A1135">
        <v>4164</v>
      </c>
      <c r="B1135" t="s">
        <v>231</v>
      </c>
      <c r="C1135" t="s">
        <v>1100</v>
      </c>
      <c r="D1135" t="s">
        <v>1052</v>
      </c>
      <c r="F1135" s="245" t="s">
        <v>191</v>
      </c>
    </row>
    <row r="1136" spans="1:6" hidden="1" x14ac:dyDescent="0.25">
      <c r="A1136">
        <v>4171</v>
      </c>
      <c r="B1136" t="s">
        <v>231</v>
      </c>
      <c r="C1136" t="s">
        <v>1101</v>
      </c>
      <c r="D1136" t="s">
        <v>1052</v>
      </c>
      <c r="F1136" s="245" t="s">
        <v>191</v>
      </c>
    </row>
    <row r="1137" spans="1:6" hidden="1" x14ac:dyDescent="0.25">
      <c r="A1137">
        <v>4172</v>
      </c>
      <c r="B1137" t="s">
        <v>231</v>
      </c>
      <c r="C1137" t="s">
        <v>1102</v>
      </c>
      <c r="D1137" t="s">
        <v>1052</v>
      </c>
      <c r="F1137" s="245" t="s">
        <v>191</v>
      </c>
    </row>
    <row r="1138" spans="1:6" hidden="1" x14ac:dyDescent="0.25">
      <c r="A1138">
        <v>4173</v>
      </c>
      <c r="B1138" t="s">
        <v>231</v>
      </c>
      <c r="C1138" t="s">
        <v>1103</v>
      </c>
      <c r="D1138" t="s">
        <v>1052</v>
      </c>
      <c r="F1138" s="245" t="s">
        <v>191</v>
      </c>
    </row>
    <row r="1139" spans="1:6" hidden="1" x14ac:dyDescent="0.25">
      <c r="A1139">
        <v>4174</v>
      </c>
      <c r="B1139" t="s">
        <v>231</v>
      </c>
      <c r="C1139" t="s">
        <v>1104</v>
      </c>
      <c r="D1139" t="s">
        <v>1052</v>
      </c>
      <c r="F1139" s="245" t="s">
        <v>191</v>
      </c>
    </row>
    <row r="1140" spans="1:6" hidden="1" x14ac:dyDescent="0.25">
      <c r="A1140">
        <v>4175</v>
      </c>
      <c r="B1140" t="s">
        <v>231</v>
      </c>
      <c r="C1140" t="s">
        <v>1105</v>
      </c>
      <c r="D1140" t="s">
        <v>1052</v>
      </c>
      <c r="F1140" s="245" t="s">
        <v>191</v>
      </c>
    </row>
    <row r="1141" spans="1:6" hidden="1" x14ac:dyDescent="0.25">
      <c r="A1141">
        <v>4176</v>
      </c>
      <c r="B1141" t="s">
        <v>231</v>
      </c>
      <c r="C1141" t="s">
        <v>1106</v>
      </c>
      <c r="D1141" t="s">
        <v>1052</v>
      </c>
      <c r="F1141" s="245" t="s">
        <v>191</v>
      </c>
    </row>
    <row r="1142" spans="1:6" hidden="1" x14ac:dyDescent="0.25">
      <c r="A1142">
        <v>4177</v>
      </c>
      <c r="B1142" t="s">
        <v>231</v>
      </c>
      <c r="C1142" t="s">
        <v>1107</v>
      </c>
      <c r="D1142" t="s">
        <v>1052</v>
      </c>
      <c r="F1142" s="245" t="s">
        <v>191</v>
      </c>
    </row>
    <row r="1143" spans="1:6" hidden="1" x14ac:dyDescent="0.25">
      <c r="A1143">
        <v>4181</v>
      </c>
      <c r="B1143" t="s">
        <v>243</v>
      </c>
      <c r="C1143" t="s">
        <v>1108</v>
      </c>
      <c r="D1143" t="s">
        <v>1052</v>
      </c>
      <c r="F1143" s="245" t="s">
        <v>189</v>
      </c>
    </row>
    <row r="1144" spans="1:6" hidden="1" x14ac:dyDescent="0.25">
      <c r="A1144">
        <v>4183</v>
      </c>
      <c r="B1144" t="s">
        <v>243</v>
      </c>
      <c r="C1144" t="s">
        <v>1109</v>
      </c>
      <c r="D1144" t="s">
        <v>1052</v>
      </c>
      <c r="F1144" s="245" t="s">
        <v>189</v>
      </c>
    </row>
    <row r="1145" spans="1:6" hidden="1" x14ac:dyDescent="0.25">
      <c r="A1145">
        <v>4184</v>
      </c>
      <c r="B1145" t="s">
        <v>231</v>
      </c>
      <c r="C1145" t="s">
        <v>1110</v>
      </c>
      <c r="D1145" t="s">
        <v>1052</v>
      </c>
      <c r="F1145" s="245" t="s">
        <v>191</v>
      </c>
    </row>
    <row r="1146" spans="1:6" hidden="1" x14ac:dyDescent="0.25">
      <c r="A1146">
        <v>4200</v>
      </c>
      <c r="B1146" t="s">
        <v>243</v>
      </c>
      <c r="C1146" t="s">
        <v>1111</v>
      </c>
      <c r="D1146" t="s">
        <v>1052</v>
      </c>
      <c r="F1146" s="245" t="s">
        <v>189</v>
      </c>
    </row>
    <row r="1147" spans="1:6" hidden="1" x14ac:dyDescent="0.25">
      <c r="A1147">
        <v>4211</v>
      </c>
      <c r="B1147" t="s">
        <v>231</v>
      </c>
      <c r="C1147" t="s">
        <v>1112</v>
      </c>
      <c r="D1147" t="s">
        <v>1052</v>
      </c>
      <c r="F1147" s="245" t="s">
        <v>191</v>
      </c>
    </row>
    <row r="1148" spans="1:6" hidden="1" x14ac:dyDescent="0.25">
      <c r="A1148">
        <v>4212</v>
      </c>
      <c r="B1148" t="s">
        <v>231</v>
      </c>
      <c r="C1148" t="s">
        <v>1113</v>
      </c>
      <c r="D1148" t="s">
        <v>1052</v>
      </c>
      <c r="F1148" s="245" t="s">
        <v>191</v>
      </c>
    </row>
    <row r="1149" spans="1:6" hidden="1" x14ac:dyDescent="0.25">
      <c r="A1149">
        <v>4220</v>
      </c>
      <c r="B1149" t="s">
        <v>243</v>
      </c>
      <c r="C1149" t="s">
        <v>1059</v>
      </c>
      <c r="D1149" t="s">
        <v>1052</v>
      </c>
      <c r="F1149" s="245" t="s">
        <v>189</v>
      </c>
    </row>
    <row r="1150" spans="1:6" hidden="1" x14ac:dyDescent="0.25">
      <c r="A1150">
        <v>4224</v>
      </c>
      <c r="B1150" t="s">
        <v>243</v>
      </c>
      <c r="C1150" t="s">
        <v>1059</v>
      </c>
      <c r="D1150" t="s">
        <v>1052</v>
      </c>
      <c r="F1150" s="245" t="s">
        <v>189</v>
      </c>
    </row>
    <row r="1151" spans="1:6" hidden="1" x14ac:dyDescent="0.25">
      <c r="A1151">
        <v>4225</v>
      </c>
      <c r="B1151" t="s">
        <v>530</v>
      </c>
      <c r="C1151" t="s">
        <v>1051</v>
      </c>
      <c r="D1151" t="s">
        <v>1052</v>
      </c>
      <c r="F1151" s="245" t="s">
        <v>181</v>
      </c>
    </row>
    <row r="1152" spans="1:6" hidden="1" x14ac:dyDescent="0.25">
      <c r="A1152">
        <v>4231</v>
      </c>
      <c r="B1152" t="s">
        <v>231</v>
      </c>
      <c r="C1152" t="s">
        <v>1114</v>
      </c>
      <c r="D1152" t="s">
        <v>1115</v>
      </c>
      <c r="F1152" s="245" t="s">
        <v>195</v>
      </c>
    </row>
    <row r="1153" spans="1:6" hidden="1" x14ac:dyDescent="0.25">
      <c r="A1153">
        <v>4232</v>
      </c>
      <c r="B1153" t="s">
        <v>231</v>
      </c>
      <c r="C1153" t="s">
        <v>1116</v>
      </c>
      <c r="D1153" t="s">
        <v>1115</v>
      </c>
      <c r="F1153" s="245" t="s">
        <v>195</v>
      </c>
    </row>
    <row r="1154" spans="1:6" hidden="1" x14ac:dyDescent="0.25">
      <c r="A1154">
        <v>4233</v>
      </c>
      <c r="B1154" t="s">
        <v>243</v>
      </c>
      <c r="C1154" t="s">
        <v>1117</v>
      </c>
      <c r="D1154" t="s">
        <v>1115</v>
      </c>
      <c r="F1154" s="245" t="s">
        <v>189</v>
      </c>
    </row>
    <row r="1155" spans="1:6" hidden="1" x14ac:dyDescent="0.25">
      <c r="A1155">
        <v>4234</v>
      </c>
      <c r="B1155" t="s">
        <v>231</v>
      </c>
      <c r="C1155" t="s">
        <v>1118</v>
      </c>
      <c r="D1155" t="s">
        <v>1115</v>
      </c>
      <c r="F1155" s="245" t="s">
        <v>195</v>
      </c>
    </row>
    <row r="1156" spans="1:6" hidden="1" x14ac:dyDescent="0.25">
      <c r="A1156">
        <v>4235</v>
      </c>
      <c r="B1156" t="s">
        <v>231</v>
      </c>
      <c r="C1156" t="s">
        <v>1119</v>
      </c>
      <c r="D1156" t="s">
        <v>1115</v>
      </c>
      <c r="F1156" s="245" t="s">
        <v>195</v>
      </c>
    </row>
    <row r="1157" spans="1:6" hidden="1" x14ac:dyDescent="0.25">
      <c r="A1157">
        <v>4241</v>
      </c>
      <c r="B1157" t="s">
        <v>231</v>
      </c>
      <c r="C1157" t="s">
        <v>1120</v>
      </c>
      <c r="D1157" t="s">
        <v>1052</v>
      </c>
      <c r="F1157" s="245" t="s">
        <v>191</v>
      </c>
    </row>
    <row r="1158" spans="1:6" hidden="1" x14ac:dyDescent="0.25">
      <c r="A1158">
        <v>4242</v>
      </c>
      <c r="B1158" t="s">
        <v>243</v>
      </c>
      <c r="C1158" t="s">
        <v>1121</v>
      </c>
      <c r="D1158" t="s">
        <v>1052</v>
      </c>
      <c r="F1158" s="245" t="s">
        <v>189</v>
      </c>
    </row>
    <row r="1159" spans="1:6" hidden="1" x14ac:dyDescent="0.25">
      <c r="A1159">
        <v>4243</v>
      </c>
      <c r="B1159" t="s">
        <v>243</v>
      </c>
      <c r="C1159" t="s">
        <v>1122</v>
      </c>
      <c r="D1159" t="s">
        <v>1052</v>
      </c>
      <c r="F1159" s="245" t="s">
        <v>189</v>
      </c>
    </row>
    <row r="1160" spans="1:6" hidden="1" x14ac:dyDescent="0.25">
      <c r="A1160">
        <v>4244</v>
      </c>
      <c r="B1160" t="s">
        <v>243</v>
      </c>
      <c r="C1160" t="s">
        <v>1123</v>
      </c>
      <c r="D1160" t="s">
        <v>1115</v>
      </c>
      <c r="F1160" s="245" t="s">
        <v>189</v>
      </c>
    </row>
    <row r="1161" spans="1:6" hidden="1" x14ac:dyDescent="0.25">
      <c r="A1161">
        <v>4245</v>
      </c>
      <c r="B1161" t="s">
        <v>231</v>
      </c>
      <c r="C1161" t="s">
        <v>1124</v>
      </c>
      <c r="D1161" t="s">
        <v>1115</v>
      </c>
      <c r="F1161" s="245" t="s">
        <v>195</v>
      </c>
    </row>
    <row r="1162" spans="1:6" hidden="1" x14ac:dyDescent="0.25">
      <c r="A1162">
        <v>4246</v>
      </c>
      <c r="B1162" t="s">
        <v>530</v>
      </c>
      <c r="C1162" t="s">
        <v>1125</v>
      </c>
      <c r="D1162" t="s">
        <v>1115</v>
      </c>
      <c r="F1162" s="245" t="s">
        <v>183</v>
      </c>
    </row>
    <row r="1163" spans="1:6" hidden="1" x14ac:dyDescent="0.25">
      <c r="A1163">
        <v>4251</v>
      </c>
      <c r="B1163" t="s">
        <v>243</v>
      </c>
      <c r="C1163" t="s">
        <v>1126</v>
      </c>
      <c r="D1163" t="s">
        <v>1052</v>
      </c>
      <c r="F1163" s="245" t="s">
        <v>189</v>
      </c>
    </row>
    <row r="1164" spans="1:6" hidden="1" x14ac:dyDescent="0.25">
      <c r="A1164">
        <v>4252</v>
      </c>
      <c r="B1164" t="s">
        <v>243</v>
      </c>
      <c r="C1164" t="s">
        <v>1127</v>
      </c>
      <c r="D1164" t="s">
        <v>1052</v>
      </c>
      <c r="F1164" s="245" t="s">
        <v>189</v>
      </c>
    </row>
    <row r="1165" spans="1:6" hidden="1" x14ac:dyDescent="0.25">
      <c r="A1165">
        <v>4253</v>
      </c>
      <c r="B1165" t="s">
        <v>243</v>
      </c>
      <c r="C1165" t="s">
        <v>1127</v>
      </c>
      <c r="D1165" t="s">
        <v>1052</v>
      </c>
      <c r="F1165" s="245" t="s">
        <v>189</v>
      </c>
    </row>
    <row r="1166" spans="1:6" hidden="1" x14ac:dyDescent="0.25">
      <c r="A1166">
        <v>4254</v>
      </c>
      <c r="B1166" t="s">
        <v>243</v>
      </c>
      <c r="C1166" t="s">
        <v>1127</v>
      </c>
      <c r="D1166" t="s">
        <v>1052</v>
      </c>
      <c r="F1166" s="245" t="s">
        <v>189</v>
      </c>
    </row>
    <row r="1167" spans="1:6" hidden="1" x14ac:dyDescent="0.25">
      <c r="A1167">
        <v>4262</v>
      </c>
      <c r="B1167" t="s">
        <v>231</v>
      </c>
      <c r="C1167" t="s">
        <v>1128</v>
      </c>
      <c r="D1167" t="s">
        <v>1052</v>
      </c>
      <c r="F1167" s="245" t="s">
        <v>191</v>
      </c>
    </row>
    <row r="1168" spans="1:6" hidden="1" x14ac:dyDescent="0.25">
      <c r="A1168">
        <v>4263</v>
      </c>
      <c r="B1168" t="s">
        <v>231</v>
      </c>
      <c r="C1168" t="s">
        <v>1129</v>
      </c>
      <c r="D1168" t="s">
        <v>1052</v>
      </c>
      <c r="F1168" s="245" t="s">
        <v>191</v>
      </c>
    </row>
    <row r="1169" spans="1:6" hidden="1" x14ac:dyDescent="0.25">
      <c r="A1169">
        <v>4264</v>
      </c>
      <c r="B1169" t="s">
        <v>231</v>
      </c>
      <c r="C1169" t="s">
        <v>1130</v>
      </c>
      <c r="D1169" t="s">
        <v>1052</v>
      </c>
      <c r="F1169" s="245" t="s">
        <v>191</v>
      </c>
    </row>
    <row r="1170" spans="1:6" hidden="1" x14ac:dyDescent="0.25">
      <c r="A1170">
        <v>4266</v>
      </c>
      <c r="B1170" t="s">
        <v>231</v>
      </c>
      <c r="C1170" t="s">
        <v>1131</v>
      </c>
      <c r="D1170" t="s">
        <v>1052</v>
      </c>
      <c r="F1170" s="245" t="s">
        <v>191</v>
      </c>
    </row>
    <row r="1171" spans="1:6" hidden="1" x14ac:dyDescent="0.25">
      <c r="A1171">
        <v>4267</v>
      </c>
      <c r="B1171" t="s">
        <v>231</v>
      </c>
      <c r="C1171" t="s">
        <v>1132</v>
      </c>
      <c r="D1171" t="s">
        <v>1115</v>
      </c>
      <c r="F1171" s="245" t="s">
        <v>195</v>
      </c>
    </row>
    <row r="1172" spans="1:6" hidden="1" x14ac:dyDescent="0.25">
      <c r="A1172">
        <v>4271</v>
      </c>
      <c r="B1172" t="s">
        <v>231</v>
      </c>
      <c r="C1172" t="s">
        <v>1133</v>
      </c>
      <c r="D1172" t="s">
        <v>1052</v>
      </c>
      <c r="F1172" s="245" t="s">
        <v>191</v>
      </c>
    </row>
    <row r="1173" spans="1:6" hidden="1" x14ac:dyDescent="0.25">
      <c r="A1173">
        <v>4272</v>
      </c>
      <c r="B1173" t="s">
        <v>231</v>
      </c>
      <c r="C1173" t="s">
        <v>1134</v>
      </c>
      <c r="D1173" t="s">
        <v>1052</v>
      </c>
      <c r="F1173" s="245" t="s">
        <v>191</v>
      </c>
    </row>
    <row r="1174" spans="1:6" hidden="1" x14ac:dyDescent="0.25">
      <c r="A1174">
        <v>4273</v>
      </c>
      <c r="B1174" t="s">
        <v>231</v>
      </c>
      <c r="C1174" t="s">
        <v>1135</v>
      </c>
      <c r="D1174" t="s">
        <v>1052</v>
      </c>
      <c r="F1174" s="245" t="s">
        <v>191</v>
      </c>
    </row>
    <row r="1175" spans="1:6" hidden="1" x14ac:dyDescent="0.25">
      <c r="A1175">
        <v>4274</v>
      </c>
      <c r="B1175" t="s">
        <v>231</v>
      </c>
      <c r="C1175" t="s">
        <v>1136</v>
      </c>
      <c r="D1175" t="s">
        <v>1052</v>
      </c>
      <c r="F1175" s="245" t="s">
        <v>191</v>
      </c>
    </row>
    <row r="1176" spans="1:6" hidden="1" x14ac:dyDescent="0.25">
      <c r="A1176">
        <v>4275</v>
      </c>
      <c r="B1176" t="s">
        <v>231</v>
      </c>
      <c r="C1176" t="s">
        <v>1137</v>
      </c>
      <c r="D1176" t="s">
        <v>1052</v>
      </c>
      <c r="F1176" s="245" t="s">
        <v>191</v>
      </c>
    </row>
    <row r="1177" spans="1:6" hidden="1" x14ac:dyDescent="0.25">
      <c r="A1177">
        <v>4281</v>
      </c>
      <c r="B1177" t="s">
        <v>243</v>
      </c>
      <c r="C1177" t="s">
        <v>1138</v>
      </c>
      <c r="D1177" t="s">
        <v>1052</v>
      </c>
      <c r="F1177" s="245" t="s">
        <v>189</v>
      </c>
    </row>
    <row r="1178" spans="1:6" hidden="1" x14ac:dyDescent="0.25">
      <c r="A1178">
        <v>4283</v>
      </c>
      <c r="B1178" t="s">
        <v>243</v>
      </c>
      <c r="C1178" t="s">
        <v>1138</v>
      </c>
      <c r="D1178" t="s">
        <v>1052</v>
      </c>
      <c r="F1178" s="245" t="s">
        <v>189</v>
      </c>
    </row>
    <row r="1179" spans="1:6" hidden="1" x14ac:dyDescent="0.25">
      <c r="A1179">
        <v>4284</v>
      </c>
      <c r="B1179" t="s">
        <v>231</v>
      </c>
      <c r="C1179" t="s">
        <v>1139</v>
      </c>
      <c r="D1179" t="s">
        <v>1052</v>
      </c>
      <c r="F1179" s="245" t="s">
        <v>191</v>
      </c>
    </row>
    <row r="1180" spans="1:6" hidden="1" x14ac:dyDescent="0.25">
      <c r="A1180">
        <v>4285</v>
      </c>
      <c r="B1180" t="s">
        <v>231</v>
      </c>
      <c r="C1180" t="s">
        <v>1140</v>
      </c>
      <c r="D1180" t="s">
        <v>1052</v>
      </c>
      <c r="F1180" s="245" t="s">
        <v>191</v>
      </c>
    </row>
    <row r="1181" spans="1:6" hidden="1" x14ac:dyDescent="0.25">
      <c r="A1181">
        <v>4286</v>
      </c>
      <c r="B1181" t="s">
        <v>231</v>
      </c>
      <c r="C1181" t="s">
        <v>1141</v>
      </c>
      <c r="D1181" t="s">
        <v>1052</v>
      </c>
      <c r="F1181" s="245" t="s">
        <v>191</v>
      </c>
    </row>
    <row r="1182" spans="1:6" hidden="1" x14ac:dyDescent="0.25">
      <c r="A1182">
        <v>4287</v>
      </c>
      <c r="B1182" t="s">
        <v>243</v>
      </c>
      <c r="C1182" t="s">
        <v>1142</v>
      </c>
      <c r="D1182" t="s">
        <v>1052</v>
      </c>
      <c r="F1182" s="245" t="s">
        <v>189</v>
      </c>
    </row>
    <row r="1183" spans="1:6" hidden="1" x14ac:dyDescent="0.25">
      <c r="A1183">
        <v>4288</v>
      </c>
      <c r="B1183" t="s">
        <v>231</v>
      </c>
      <c r="C1183" t="s">
        <v>1143</v>
      </c>
      <c r="D1183" t="s">
        <v>1052</v>
      </c>
      <c r="F1183" s="245" t="s">
        <v>191</v>
      </c>
    </row>
    <row r="1184" spans="1:6" hidden="1" x14ac:dyDescent="0.25">
      <c r="A1184">
        <v>4300</v>
      </c>
      <c r="B1184" t="s">
        <v>243</v>
      </c>
      <c r="C1184" t="s">
        <v>1144</v>
      </c>
      <c r="D1184" t="s">
        <v>1115</v>
      </c>
      <c r="F1184" s="245" t="s">
        <v>189</v>
      </c>
    </row>
    <row r="1185" spans="1:6" hidden="1" x14ac:dyDescent="0.25">
      <c r="A1185">
        <v>4311</v>
      </c>
      <c r="B1185" t="s">
        <v>231</v>
      </c>
      <c r="C1185" t="s">
        <v>1145</v>
      </c>
      <c r="D1185" t="s">
        <v>1115</v>
      </c>
      <c r="F1185" s="245" t="s">
        <v>195</v>
      </c>
    </row>
    <row r="1186" spans="1:6" hidden="1" x14ac:dyDescent="0.25">
      <c r="A1186">
        <v>4320</v>
      </c>
      <c r="B1186" t="s">
        <v>243</v>
      </c>
      <c r="C1186" t="s">
        <v>1146</v>
      </c>
      <c r="D1186" t="s">
        <v>1115</v>
      </c>
      <c r="F1186" s="245" t="s">
        <v>189</v>
      </c>
    </row>
    <row r="1187" spans="1:6" hidden="1" x14ac:dyDescent="0.25">
      <c r="A1187">
        <v>4324</v>
      </c>
      <c r="B1187" t="s">
        <v>231</v>
      </c>
      <c r="C1187" t="s">
        <v>1147</v>
      </c>
      <c r="D1187" t="s">
        <v>1115</v>
      </c>
      <c r="F1187" s="245" t="s">
        <v>195</v>
      </c>
    </row>
    <row r="1188" spans="1:6" hidden="1" x14ac:dyDescent="0.25">
      <c r="A1188">
        <v>4325</v>
      </c>
      <c r="B1188" t="s">
        <v>231</v>
      </c>
      <c r="C1188" t="s">
        <v>1148</v>
      </c>
      <c r="D1188" t="s">
        <v>1115</v>
      </c>
      <c r="F1188" s="245" t="s">
        <v>195</v>
      </c>
    </row>
    <row r="1189" spans="1:6" hidden="1" x14ac:dyDescent="0.25">
      <c r="A1189">
        <v>4326</v>
      </c>
      <c r="B1189" t="s">
        <v>243</v>
      </c>
      <c r="C1189" t="s">
        <v>1149</v>
      </c>
      <c r="D1189" t="s">
        <v>1115</v>
      </c>
      <c r="F1189" s="245" t="s">
        <v>189</v>
      </c>
    </row>
    <row r="1190" spans="1:6" hidden="1" x14ac:dyDescent="0.25">
      <c r="A1190">
        <v>4327</v>
      </c>
      <c r="B1190" t="s">
        <v>231</v>
      </c>
      <c r="C1190" t="s">
        <v>1150</v>
      </c>
      <c r="D1190" t="s">
        <v>1115</v>
      </c>
      <c r="F1190" s="245" t="s">
        <v>195</v>
      </c>
    </row>
    <row r="1191" spans="1:6" hidden="1" x14ac:dyDescent="0.25">
      <c r="A1191">
        <v>4331</v>
      </c>
      <c r="B1191" t="s">
        <v>231</v>
      </c>
      <c r="C1191" t="s">
        <v>1151</v>
      </c>
      <c r="D1191" t="s">
        <v>1115</v>
      </c>
      <c r="F1191" s="245" t="s">
        <v>195</v>
      </c>
    </row>
    <row r="1192" spans="1:6" hidden="1" x14ac:dyDescent="0.25">
      <c r="A1192">
        <v>4332</v>
      </c>
      <c r="B1192" t="s">
        <v>231</v>
      </c>
      <c r="C1192" t="s">
        <v>1152</v>
      </c>
      <c r="D1192" t="s">
        <v>1115</v>
      </c>
      <c r="F1192" s="245" t="s">
        <v>195</v>
      </c>
    </row>
    <row r="1193" spans="1:6" hidden="1" x14ac:dyDescent="0.25">
      <c r="A1193">
        <v>4333</v>
      </c>
      <c r="B1193" t="s">
        <v>231</v>
      </c>
      <c r="C1193" t="s">
        <v>1153</v>
      </c>
      <c r="D1193" t="s">
        <v>1115</v>
      </c>
      <c r="F1193" s="245" t="s">
        <v>195</v>
      </c>
    </row>
    <row r="1194" spans="1:6" hidden="1" x14ac:dyDescent="0.25">
      <c r="A1194">
        <v>4334</v>
      </c>
      <c r="B1194" t="s">
        <v>231</v>
      </c>
      <c r="C1194" t="s">
        <v>1154</v>
      </c>
      <c r="D1194" t="s">
        <v>1115</v>
      </c>
      <c r="F1194" s="245" t="s">
        <v>195</v>
      </c>
    </row>
    <row r="1195" spans="1:6" hidden="1" x14ac:dyDescent="0.25">
      <c r="A1195">
        <v>4335</v>
      </c>
      <c r="B1195" t="s">
        <v>231</v>
      </c>
      <c r="C1195" t="s">
        <v>1155</v>
      </c>
      <c r="D1195" t="s">
        <v>1115</v>
      </c>
      <c r="F1195" s="245" t="s">
        <v>195</v>
      </c>
    </row>
    <row r="1196" spans="1:6" hidden="1" x14ac:dyDescent="0.25">
      <c r="A1196">
        <v>4336</v>
      </c>
      <c r="B1196" t="s">
        <v>231</v>
      </c>
      <c r="C1196" t="s">
        <v>1156</v>
      </c>
      <c r="D1196" t="s">
        <v>1115</v>
      </c>
      <c r="F1196" s="245" t="s">
        <v>195</v>
      </c>
    </row>
    <row r="1197" spans="1:6" hidden="1" x14ac:dyDescent="0.25">
      <c r="A1197">
        <v>4337</v>
      </c>
      <c r="B1197" t="s">
        <v>231</v>
      </c>
      <c r="C1197" t="s">
        <v>1157</v>
      </c>
      <c r="D1197" t="s">
        <v>1115</v>
      </c>
      <c r="F1197" s="245" t="s">
        <v>195</v>
      </c>
    </row>
    <row r="1198" spans="1:6" hidden="1" x14ac:dyDescent="0.25">
      <c r="A1198">
        <v>4338</v>
      </c>
      <c r="B1198" t="s">
        <v>231</v>
      </c>
      <c r="C1198" t="s">
        <v>1158</v>
      </c>
      <c r="D1198" t="s">
        <v>1115</v>
      </c>
      <c r="F1198" s="245" t="s">
        <v>195</v>
      </c>
    </row>
    <row r="1199" spans="1:6" hidden="1" x14ac:dyDescent="0.25">
      <c r="A1199">
        <v>4341</v>
      </c>
      <c r="B1199" t="s">
        <v>231</v>
      </c>
      <c r="C1199" t="s">
        <v>1159</v>
      </c>
      <c r="D1199" t="s">
        <v>1115</v>
      </c>
      <c r="F1199" s="245" t="s">
        <v>195</v>
      </c>
    </row>
    <row r="1200" spans="1:6" hidden="1" x14ac:dyDescent="0.25">
      <c r="A1200">
        <v>4342</v>
      </c>
      <c r="B1200" t="s">
        <v>231</v>
      </c>
      <c r="C1200" t="s">
        <v>1160</v>
      </c>
      <c r="D1200" t="s">
        <v>1115</v>
      </c>
      <c r="F1200" s="245" t="s">
        <v>195</v>
      </c>
    </row>
    <row r="1201" spans="1:6" hidden="1" x14ac:dyDescent="0.25">
      <c r="A1201">
        <v>4343</v>
      </c>
      <c r="B1201" t="s">
        <v>231</v>
      </c>
      <c r="C1201" t="s">
        <v>1161</v>
      </c>
      <c r="D1201" t="s">
        <v>1115</v>
      </c>
      <c r="F1201" s="245" t="s">
        <v>195</v>
      </c>
    </row>
    <row r="1202" spans="1:6" hidden="1" x14ac:dyDescent="0.25">
      <c r="A1202">
        <v>4351</v>
      </c>
      <c r="B1202" t="s">
        <v>231</v>
      </c>
      <c r="C1202" t="s">
        <v>1162</v>
      </c>
      <c r="D1202" t="s">
        <v>1115</v>
      </c>
      <c r="F1202" s="245" t="s">
        <v>195</v>
      </c>
    </row>
    <row r="1203" spans="1:6" hidden="1" x14ac:dyDescent="0.25">
      <c r="A1203">
        <v>4352</v>
      </c>
      <c r="B1203" t="s">
        <v>231</v>
      </c>
      <c r="C1203" t="s">
        <v>1163</v>
      </c>
      <c r="D1203" t="s">
        <v>1115</v>
      </c>
      <c r="F1203" s="245" t="s">
        <v>195</v>
      </c>
    </row>
    <row r="1204" spans="1:6" hidden="1" x14ac:dyDescent="0.25">
      <c r="A1204">
        <v>4353</v>
      </c>
      <c r="B1204" t="s">
        <v>231</v>
      </c>
      <c r="C1204" t="s">
        <v>1164</v>
      </c>
      <c r="D1204" t="s">
        <v>1115</v>
      </c>
      <c r="F1204" s="245" t="s">
        <v>195</v>
      </c>
    </row>
    <row r="1205" spans="1:6" hidden="1" x14ac:dyDescent="0.25">
      <c r="A1205">
        <v>4354</v>
      </c>
      <c r="B1205" t="s">
        <v>231</v>
      </c>
      <c r="C1205" t="s">
        <v>1165</v>
      </c>
      <c r="D1205" t="s">
        <v>1115</v>
      </c>
      <c r="F1205" s="245" t="s">
        <v>195</v>
      </c>
    </row>
    <row r="1206" spans="1:6" hidden="1" x14ac:dyDescent="0.25">
      <c r="A1206">
        <v>4355</v>
      </c>
      <c r="B1206" t="s">
        <v>243</v>
      </c>
      <c r="C1206" t="s">
        <v>1166</v>
      </c>
      <c r="D1206" t="s">
        <v>1115</v>
      </c>
      <c r="F1206" s="245" t="s">
        <v>189</v>
      </c>
    </row>
    <row r="1207" spans="1:6" hidden="1" x14ac:dyDescent="0.25">
      <c r="A1207">
        <v>4356</v>
      </c>
      <c r="B1207" t="s">
        <v>231</v>
      </c>
      <c r="C1207" t="s">
        <v>1167</v>
      </c>
      <c r="D1207" t="s">
        <v>1115</v>
      </c>
      <c r="F1207" s="245" t="s">
        <v>195</v>
      </c>
    </row>
    <row r="1208" spans="1:6" hidden="1" x14ac:dyDescent="0.25">
      <c r="A1208">
        <v>4361</v>
      </c>
      <c r="B1208" t="s">
        <v>231</v>
      </c>
      <c r="C1208" t="s">
        <v>1168</v>
      </c>
      <c r="D1208" t="s">
        <v>1115</v>
      </c>
      <c r="F1208" s="245" t="s">
        <v>195</v>
      </c>
    </row>
    <row r="1209" spans="1:6" hidden="1" x14ac:dyDescent="0.25">
      <c r="A1209">
        <v>4362</v>
      </c>
      <c r="B1209" t="s">
        <v>231</v>
      </c>
      <c r="C1209" t="s">
        <v>1169</v>
      </c>
      <c r="D1209" t="s">
        <v>1115</v>
      </c>
      <c r="F1209" s="245" t="s">
        <v>195</v>
      </c>
    </row>
    <row r="1210" spans="1:6" hidden="1" x14ac:dyDescent="0.25">
      <c r="A1210">
        <v>4363</v>
      </c>
      <c r="B1210" t="s">
        <v>231</v>
      </c>
      <c r="C1210" t="s">
        <v>1170</v>
      </c>
      <c r="D1210" t="s">
        <v>1115</v>
      </c>
      <c r="F1210" s="245" t="s">
        <v>195</v>
      </c>
    </row>
    <row r="1211" spans="1:6" hidden="1" x14ac:dyDescent="0.25">
      <c r="A1211">
        <v>4371</v>
      </c>
      <c r="B1211" t="s">
        <v>243</v>
      </c>
      <c r="C1211" t="s">
        <v>1171</v>
      </c>
      <c r="D1211" t="s">
        <v>1115</v>
      </c>
      <c r="F1211" s="245" t="s">
        <v>189</v>
      </c>
    </row>
    <row r="1212" spans="1:6" hidden="1" x14ac:dyDescent="0.25">
      <c r="A1212">
        <v>4372</v>
      </c>
      <c r="B1212" t="s">
        <v>231</v>
      </c>
      <c r="C1212" t="s">
        <v>1172</v>
      </c>
      <c r="D1212" t="s">
        <v>1115</v>
      </c>
      <c r="F1212" s="245" t="s">
        <v>195</v>
      </c>
    </row>
    <row r="1213" spans="1:6" hidden="1" x14ac:dyDescent="0.25">
      <c r="A1213">
        <v>4373</v>
      </c>
      <c r="B1213" t="s">
        <v>231</v>
      </c>
      <c r="C1213" t="s">
        <v>1173</v>
      </c>
      <c r="D1213" t="s">
        <v>1115</v>
      </c>
      <c r="F1213" s="245" t="s">
        <v>195</v>
      </c>
    </row>
    <row r="1214" spans="1:6" hidden="1" x14ac:dyDescent="0.25">
      <c r="A1214">
        <v>4374</v>
      </c>
      <c r="B1214" t="s">
        <v>231</v>
      </c>
      <c r="C1214" t="s">
        <v>1174</v>
      </c>
      <c r="D1214" t="s">
        <v>1115</v>
      </c>
      <c r="F1214" s="245" t="s">
        <v>195</v>
      </c>
    </row>
    <row r="1215" spans="1:6" hidden="1" x14ac:dyDescent="0.25">
      <c r="A1215">
        <v>4375</v>
      </c>
      <c r="B1215" t="s">
        <v>231</v>
      </c>
      <c r="C1215" t="s">
        <v>1175</v>
      </c>
      <c r="D1215" t="s">
        <v>1115</v>
      </c>
      <c r="F1215" s="245" t="s">
        <v>195</v>
      </c>
    </row>
    <row r="1216" spans="1:6" hidden="1" x14ac:dyDescent="0.25">
      <c r="A1216">
        <v>4376</v>
      </c>
      <c r="B1216" t="s">
        <v>231</v>
      </c>
      <c r="C1216" t="s">
        <v>1176</v>
      </c>
      <c r="D1216" t="s">
        <v>1115</v>
      </c>
      <c r="F1216" s="245" t="s">
        <v>195</v>
      </c>
    </row>
    <row r="1217" spans="1:6" hidden="1" x14ac:dyDescent="0.25">
      <c r="A1217">
        <v>4400</v>
      </c>
      <c r="B1217" t="s">
        <v>530</v>
      </c>
      <c r="C1217" t="s">
        <v>1125</v>
      </c>
      <c r="D1217" t="s">
        <v>1115</v>
      </c>
      <c r="F1217" s="245" t="s">
        <v>183</v>
      </c>
    </row>
    <row r="1218" spans="1:6" hidden="1" x14ac:dyDescent="0.25">
      <c r="A1218">
        <v>4405</v>
      </c>
      <c r="B1218" t="s">
        <v>530</v>
      </c>
      <c r="C1218" t="s">
        <v>1125</v>
      </c>
      <c r="D1218" t="s">
        <v>1115</v>
      </c>
      <c r="F1218" s="245" t="s">
        <v>183</v>
      </c>
    </row>
    <row r="1219" spans="1:6" hidden="1" x14ac:dyDescent="0.25">
      <c r="A1219">
        <v>4412</v>
      </c>
      <c r="B1219" t="s">
        <v>530</v>
      </c>
      <c r="C1219" t="s">
        <v>1125</v>
      </c>
      <c r="D1219" t="s">
        <v>1115</v>
      </c>
      <c r="F1219" s="245" t="s">
        <v>183</v>
      </c>
    </row>
    <row r="1220" spans="1:6" hidden="1" x14ac:dyDescent="0.25">
      <c r="A1220">
        <v>4431</v>
      </c>
      <c r="B1220" t="s">
        <v>530</v>
      </c>
      <c r="C1220" t="s">
        <v>1125</v>
      </c>
      <c r="D1220" t="s">
        <v>1115</v>
      </c>
      <c r="F1220" s="245" t="s">
        <v>183</v>
      </c>
    </row>
    <row r="1221" spans="1:6" hidden="1" x14ac:dyDescent="0.25">
      <c r="A1221">
        <v>4432</v>
      </c>
      <c r="B1221" t="s">
        <v>530</v>
      </c>
      <c r="C1221" t="s">
        <v>1125</v>
      </c>
      <c r="D1221" t="s">
        <v>1115</v>
      </c>
      <c r="F1221" s="245" t="s">
        <v>183</v>
      </c>
    </row>
    <row r="1222" spans="1:6" hidden="1" x14ac:dyDescent="0.25">
      <c r="A1222">
        <v>4433</v>
      </c>
      <c r="B1222" t="s">
        <v>530</v>
      </c>
      <c r="C1222" t="s">
        <v>1125</v>
      </c>
      <c r="D1222" t="s">
        <v>1115</v>
      </c>
      <c r="F1222" s="245" t="s">
        <v>183</v>
      </c>
    </row>
    <row r="1223" spans="1:6" hidden="1" x14ac:dyDescent="0.25">
      <c r="A1223">
        <v>4434</v>
      </c>
      <c r="B1223" t="s">
        <v>231</v>
      </c>
      <c r="C1223" t="s">
        <v>1177</v>
      </c>
      <c r="D1223" t="s">
        <v>1115</v>
      </c>
      <c r="F1223" s="245" t="s">
        <v>195</v>
      </c>
    </row>
    <row r="1224" spans="1:6" hidden="1" x14ac:dyDescent="0.25">
      <c r="A1224">
        <v>4440</v>
      </c>
      <c r="B1224" t="s">
        <v>243</v>
      </c>
      <c r="C1224" t="s">
        <v>1178</v>
      </c>
      <c r="D1224" t="s">
        <v>1115</v>
      </c>
      <c r="F1224" s="245" t="s">
        <v>189</v>
      </c>
    </row>
    <row r="1225" spans="1:6" hidden="1" x14ac:dyDescent="0.25">
      <c r="A1225">
        <v>4441</v>
      </c>
      <c r="B1225" t="s">
        <v>231</v>
      </c>
      <c r="C1225" t="s">
        <v>1179</v>
      </c>
      <c r="D1225" t="s">
        <v>1115</v>
      </c>
      <c r="F1225" s="245" t="s">
        <v>195</v>
      </c>
    </row>
    <row r="1226" spans="1:6" hidden="1" x14ac:dyDescent="0.25">
      <c r="A1226">
        <v>4445</v>
      </c>
      <c r="B1226" t="s">
        <v>231</v>
      </c>
      <c r="C1226" t="s">
        <v>1180</v>
      </c>
      <c r="D1226" t="s">
        <v>1115</v>
      </c>
      <c r="F1226" s="245" t="s">
        <v>195</v>
      </c>
    </row>
    <row r="1227" spans="1:6" hidden="1" x14ac:dyDescent="0.25">
      <c r="A1227">
        <v>4446</v>
      </c>
      <c r="B1227" t="s">
        <v>231</v>
      </c>
      <c r="C1227" t="s">
        <v>1181</v>
      </c>
      <c r="D1227" t="s">
        <v>1115</v>
      </c>
      <c r="F1227" s="245" t="s">
        <v>195</v>
      </c>
    </row>
    <row r="1228" spans="1:6" hidden="1" x14ac:dyDescent="0.25">
      <c r="A1228">
        <v>4447</v>
      </c>
      <c r="B1228" t="s">
        <v>243</v>
      </c>
      <c r="C1228" t="s">
        <v>1182</v>
      </c>
      <c r="D1228" t="s">
        <v>1115</v>
      </c>
      <c r="F1228" s="245" t="s">
        <v>189</v>
      </c>
    </row>
    <row r="1229" spans="1:6" hidden="1" x14ac:dyDescent="0.25">
      <c r="A1229">
        <v>4450</v>
      </c>
      <c r="B1229" t="s">
        <v>243</v>
      </c>
      <c r="C1229" t="s">
        <v>1182</v>
      </c>
      <c r="D1229" t="s">
        <v>1115</v>
      </c>
      <c r="F1229" s="245" t="s">
        <v>189</v>
      </c>
    </row>
    <row r="1230" spans="1:6" hidden="1" x14ac:dyDescent="0.25">
      <c r="A1230">
        <v>4455</v>
      </c>
      <c r="B1230" t="s">
        <v>231</v>
      </c>
      <c r="C1230" t="s">
        <v>1183</v>
      </c>
      <c r="D1230" t="s">
        <v>1115</v>
      </c>
      <c r="F1230" s="245" t="s">
        <v>195</v>
      </c>
    </row>
    <row r="1231" spans="1:6" hidden="1" x14ac:dyDescent="0.25">
      <c r="A1231">
        <v>4456</v>
      </c>
      <c r="B1231" t="s">
        <v>231</v>
      </c>
      <c r="C1231" t="s">
        <v>1184</v>
      </c>
      <c r="D1231" t="s">
        <v>1115</v>
      </c>
      <c r="F1231" s="245" t="s">
        <v>195</v>
      </c>
    </row>
    <row r="1232" spans="1:6" hidden="1" x14ac:dyDescent="0.25">
      <c r="A1232">
        <v>4461</v>
      </c>
      <c r="B1232" t="s">
        <v>243</v>
      </c>
      <c r="C1232" t="s">
        <v>1185</v>
      </c>
      <c r="D1232" t="s">
        <v>1115</v>
      </c>
      <c r="F1232" s="245" t="s">
        <v>189</v>
      </c>
    </row>
    <row r="1233" spans="1:6" hidden="1" x14ac:dyDescent="0.25">
      <c r="A1233">
        <v>4463</v>
      </c>
      <c r="B1233" t="s">
        <v>231</v>
      </c>
      <c r="C1233" t="s">
        <v>1186</v>
      </c>
      <c r="D1233" t="s">
        <v>1115</v>
      </c>
      <c r="F1233" s="245" t="s">
        <v>195</v>
      </c>
    </row>
    <row r="1234" spans="1:6" hidden="1" x14ac:dyDescent="0.25">
      <c r="A1234">
        <v>4464</v>
      </c>
      <c r="B1234" t="s">
        <v>231</v>
      </c>
      <c r="C1234" t="s">
        <v>1181</v>
      </c>
      <c r="D1234" t="s">
        <v>1115</v>
      </c>
      <c r="F1234" s="245" t="s">
        <v>195</v>
      </c>
    </row>
    <row r="1235" spans="1:6" hidden="1" x14ac:dyDescent="0.25">
      <c r="A1235">
        <v>4465</v>
      </c>
      <c r="B1235" t="s">
        <v>243</v>
      </c>
      <c r="C1235" t="s">
        <v>1187</v>
      </c>
      <c r="D1235" t="s">
        <v>1115</v>
      </c>
      <c r="F1235" s="245" t="s">
        <v>189</v>
      </c>
    </row>
    <row r="1236" spans="1:6" hidden="1" x14ac:dyDescent="0.25">
      <c r="A1236">
        <v>4466</v>
      </c>
      <c r="B1236" t="s">
        <v>231</v>
      </c>
      <c r="C1236" t="s">
        <v>1188</v>
      </c>
      <c r="D1236" t="s">
        <v>1115</v>
      </c>
      <c r="F1236" s="245" t="s">
        <v>195</v>
      </c>
    </row>
    <row r="1237" spans="1:6" hidden="1" x14ac:dyDescent="0.25">
      <c r="A1237">
        <v>4467</v>
      </c>
      <c r="B1237" t="s">
        <v>231</v>
      </c>
      <c r="C1237" t="s">
        <v>1189</v>
      </c>
      <c r="D1237" t="s">
        <v>1115</v>
      </c>
      <c r="F1237" s="245" t="s">
        <v>195</v>
      </c>
    </row>
    <row r="1238" spans="1:6" hidden="1" x14ac:dyDescent="0.25">
      <c r="A1238">
        <v>4468</v>
      </c>
      <c r="B1238" t="s">
        <v>231</v>
      </c>
      <c r="C1238" t="s">
        <v>1190</v>
      </c>
      <c r="D1238" t="s">
        <v>1115</v>
      </c>
      <c r="F1238" s="245" t="s">
        <v>195</v>
      </c>
    </row>
    <row r="1239" spans="1:6" hidden="1" x14ac:dyDescent="0.25">
      <c r="A1239">
        <v>4471</v>
      </c>
      <c r="B1239" t="s">
        <v>231</v>
      </c>
      <c r="C1239" t="s">
        <v>1191</v>
      </c>
      <c r="D1239" t="s">
        <v>1115</v>
      </c>
      <c r="F1239" s="245" t="s">
        <v>195</v>
      </c>
    </row>
    <row r="1240" spans="1:6" hidden="1" x14ac:dyDescent="0.25">
      <c r="A1240">
        <v>4472</v>
      </c>
      <c r="B1240" t="s">
        <v>231</v>
      </c>
      <c r="C1240" t="s">
        <v>1191</v>
      </c>
      <c r="D1240" t="s">
        <v>1115</v>
      </c>
      <c r="F1240" s="245" t="s">
        <v>195</v>
      </c>
    </row>
    <row r="1241" spans="1:6" hidden="1" x14ac:dyDescent="0.25">
      <c r="A1241">
        <v>4474</v>
      </c>
      <c r="B1241" t="s">
        <v>231</v>
      </c>
      <c r="C1241" t="s">
        <v>1192</v>
      </c>
      <c r="D1241" t="s">
        <v>1115</v>
      </c>
      <c r="F1241" s="245" t="s">
        <v>195</v>
      </c>
    </row>
    <row r="1242" spans="1:6" hidden="1" x14ac:dyDescent="0.25">
      <c r="A1242">
        <v>4475</v>
      </c>
      <c r="B1242" t="s">
        <v>231</v>
      </c>
      <c r="C1242" t="s">
        <v>1193</v>
      </c>
      <c r="D1242" t="s">
        <v>1115</v>
      </c>
      <c r="F1242" s="245" t="s">
        <v>195</v>
      </c>
    </row>
    <row r="1243" spans="1:6" hidden="1" x14ac:dyDescent="0.25">
      <c r="A1243">
        <v>4481</v>
      </c>
      <c r="B1243" t="s">
        <v>530</v>
      </c>
      <c r="C1243" t="s">
        <v>1125</v>
      </c>
      <c r="D1243" t="s">
        <v>1115</v>
      </c>
      <c r="F1243" s="245" t="s">
        <v>183</v>
      </c>
    </row>
    <row r="1244" spans="1:6" hidden="1" x14ac:dyDescent="0.25">
      <c r="A1244">
        <v>4482</v>
      </c>
      <c r="B1244" t="s">
        <v>231</v>
      </c>
      <c r="C1244" t="s">
        <v>1194</v>
      </c>
      <c r="D1244" t="s">
        <v>1115</v>
      </c>
      <c r="F1244" s="245" t="s">
        <v>195</v>
      </c>
    </row>
    <row r="1245" spans="1:6" hidden="1" x14ac:dyDescent="0.25">
      <c r="A1245">
        <v>4483</v>
      </c>
      <c r="B1245" t="s">
        <v>231</v>
      </c>
      <c r="C1245" t="s">
        <v>1195</v>
      </c>
      <c r="D1245" t="s">
        <v>1115</v>
      </c>
      <c r="F1245" s="245" t="s">
        <v>195</v>
      </c>
    </row>
    <row r="1246" spans="1:6" hidden="1" x14ac:dyDescent="0.25">
      <c r="A1246">
        <v>4484</v>
      </c>
      <c r="B1246" t="s">
        <v>243</v>
      </c>
      <c r="C1246" t="s">
        <v>1196</v>
      </c>
      <c r="D1246" t="s">
        <v>1115</v>
      </c>
      <c r="F1246" s="245" t="s">
        <v>189</v>
      </c>
    </row>
    <row r="1247" spans="1:6" hidden="1" x14ac:dyDescent="0.25">
      <c r="A1247">
        <v>4485</v>
      </c>
      <c r="B1247" t="s">
        <v>243</v>
      </c>
      <c r="C1247" t="s">
        <v>1197</v>
      </c>
      <c r="D1247" t="s">
        <v>1115</v>
      </c>
      <c r="F1247" s="245" t="s">
        <v>189</v>
      </c>
    </row>
    <row r="1248" spans="1:6" hidden="1" x14ac:dyDescent="0.25">
      <c r="A1248">
        <v>4486</v>
      </c>
      <c r="B1248" t="s">
        <v>231</v>
      </c>
      <c r="C1248" t="s">
        <v>1198</v>
      </c>
      <c r="D1248" t="s">
        <v>1115</v>
      </c>
      <c r="F1248" s="245" t="s">
        <v>195</v>
      </c>
    </row>
    <row r="1249" spans="1:6" hidden="1" x14ac:dyDescent="0.25">
      <c r="A1249">
        <v>4487</v>
      </c>
      <c r="B1249" t="s">
        <v>231</v>
      </c>
      <c r="C1249" t="s">
        <v>1198</v>
      </c>
      <c r="D1249" t="s">
        <v>1115</v>
      </c>
      <c r="F1249" s="245" t="s">
        <v>195</v>
      </c>
    </row>
    <row r="1250" spans="1:6" hidden="1" x14ac:dyDescent="0.25">
      <c r="A1250">
        <v>4488</v>
      </c>
      <c r="B1250" t="s">
        <v>231</v>
      </c>
      <c r="C1250" t="s">
        <v>1199</v>
      </c>
      <c r="D1250" t="s">
        <v>1115</v>
      </c>
      <c r="F1250" s="245" t="s">
        <v>195</v>
      </c>
    </row>
    <row r="1251" spans="1:6" hidden="1" x14ac:dyDescent="0.25">
      <c r="A1251">
        <v>4491</v>
      </c>
      <c r="B1251" t="s">
        <v>231</v>
      </c>
      <c r="C1251" t="s">
        <v>1200</v>
      </c>
      <c r="D1251" t="s">
        <v>1115</v>
      </c>
      <c r="F1251" s="245" t="s">
        <v>195</v>
      </c>
    </row>
    <row r="1252" spans="1:6" hidden="1" x14ac:dyDescent="0.25">
      <c r="A1252">
        <v>4492</v>
      </c>
      <c r="B1252" t="s">
        <v>243</v>
      </c>
      <c r="C1252" t="s">
        <v>1201</v>
      </c>
      <c r="D1252" t="s">
        <v>1115</v>
      </c>
      <c r="F1252" s="245" t="s">
        <v>189</v>
      </c>
    </row>
    <row r="1253" spans="1:6" hidden="1" x14ac:dyDescent="0.25">
      <c r="A1253">
        <v>4493</v>
      </c>
      <c r="B1253" t="s">
        <v>231</v>
      </c>
      <c r="C1253" t="s">
        <v>1202</v>
      </c>
      <c r="D1253" t="s">
        <v>1115</v>
      </c>
      <c r="F1253" s="245" t="s">
        <v>195</v>
      </c>
    </row>
    <row r="1254" spans="1:6" hidden="1" x14ac:dyDescent="0.25">
      <c r="A1254">
        <v>4494</v>
      </c>
      <c r="B1254" t="s">
        <v>231</v>
      </c>
      <c r="C1254" t="s">
        <v>1203</v>
      </c>
      <c r="D1254" t="s">
        <v>1115</v>
      </c>
      <c r="F1254" s="245" t="s">
        <v>195</v>
      </c>
    </row>
    <row r="1255" spans="1:6" hidden="1" x14ac:dyDescent="0.25">
      <c r="A1255">
        <v>4495</v>
      </c>
      <c r="B1255" t="s">
        <v>231</v>
      </c>
      <c r="C1255" t="s">
        <v>1204</v>
      </c>
      <c r="D1255" t="s">
        <v>1115</v>
      </c>
      <c r="F1255" s="245" t="s">
        <v>195</v>
      </c>
    </row>
    <row r="1256" spans="1:6" hidden="1" x14ac:dyDescent="0.25">
      <c r="A1256">
        <v>4496</v>
      </c>
      <c r="B1256" t="s">
        <v>231</v>
      </c>
      <c r="C1256" t="s">
        <v>1205</v>
      </c>
      <c r="D1256" t="s">
        <v>1115</v>
      </c>
      <c r="F1256" s="245" t="s">
        <v>195</v>
      </c>
    </row>
    <row r="1257" spans="1:6" hidden="1" x14ac:dyDescent="0.25">
      <c r="A1257">
        <v>4501</v>
      </c>
      <c r="B1257" t="s">
        <v>243</v>
      </c>
      <c r="C1257" t="s">
        <v>1206</v>
      </c>
      <c r="D1257" t="s">
        <v>1115</v>
      </c>
      <c r="F1257" s="245" t="s">
        <v>189</v>
      </c>
    </row>
    <row r="1258" spans="1:6" hidden="1" x14ac:dyDescent="0.25">
      <c r="A1258">
        <v>4502</v>
      </c>
      <c r="B1258" t="s">
        <v>231</v>
      </c>
      <c r="C1258" t="s">
        <v>1207</v>
      </c>
      <c r="D1258" t="s">
        <v>1115</v>
      </c>
      <c r="F1258" s="245" t="s">
        <v>195</v>
      </c>
    </row>
    <row r="1259" spans="1:6" hidden="1" x14ac:dyDescent="0.25">
      <c r="A1259">
        <v>4503</v>
      </c>
      <c r="B1259" t="s">
        <v>231</v>
      </c>
      <c r="C1259" t="s">
        <v>1208</v>
      </c>
      <c r="D1259" t="s">
        <v>1115</v>
      </c>
      <c r="F1259" s="245" t="s">
        <v>195</v>
      </c>
    </row>
    <row r="1260" spans="1:6" hidden="1" x14ac:dyDescent="0.25">
      <c r="A1260">
        <v>4511</v>
      </c>
      <c r="B1260" t="s">
        <v>231</v>
      </c>
      <c r="C1260" t="s">
        <v>1209</v>
      </c>
      <c r="D1260" t="s">
        <v>1115</v>
      </c>
      <c r="F1260" s="245" t="s">
        <v>195</v>
      </c>
    </row>
    <row r="1261" spans="1:6" hidden="1" x14ac:dyDescent="0.25">
      <c r="A1261">
        <v>4515</v>
      </c>
      <c r="B1261" t="s">
        <v>231</v>
      </c>
      <c r="C1261" t="s">
        <v>1210</v>
      </c>
      <c r="D1261" t="s">
        <v>1115</v>
      </c>
      <c r="F1261" s="245" t="s">
        <v>195</v>
      </c>
    </row>
    <row r="1262" spans="1:6" hidden="1" x14ac:dyDescent="0.25">
      <c r="A1262">
        <v>4516</v>
      </c>
      <c r="B1262" t="s">
        <v>243</v>
      </c>
      <c r="C1262" t="s">
        <v>1211</v>
      </c>
      <c r="D1262" t="s">
        <v>1115</v>
      </c>
      <c r="F1262" s="245" t="s">
        <v>189</v>
      </c>
    </row>
    <row r="1263" spans="1:6" hidden="1" x14ac:dyDescent="0.25">
      <c r="A1263">
        <v>4517</v>
      </c>
      <c r="B1263" t="s">
        <v>231</v>
      </c>
      <c r="C1263" t="s">
        <v>1212</v>
      </c>
      <c r="D1263" t="s">
        <v>1115</v>
      </c>
      <c r="F1263" s="245" t="s">
        <v>195</v>
      </c>
    </row>
    <row r="1264" spans="1:6" hidden="1" x14ac:dyDescent="0.25">
      <c r="A1264">
        <v>4521</v>
      </c>
      <c r="B1264" t="s">
        <v>231</v>
      </c>
      <c r="C1264" t="s">
        <v>1213</v>
      </c>
      <c r="D1264" t="s">
        <v>1115</v>
      </c>
      <c r="F1264" s="245" t="s">
        <v>195</v>
      </c>
    </row>
    <row r="1265" spans="1:6" hidden="1" x14ac:dyDescent="0.25">
      <c r="A1265">
        <v>4522</v>
      </c>
      <c r="B1265" t="s">
        <v>231</v>
      </c>
      <c r="C1265" t="s">
        <v>1214</v>
      </c>
      <c r="D1265" t="s">
        <v>1115</v>
      </c>
      <c r="F1265" s="245" t="s">
        <v>195</v>
      </c>
    </row>
    <row r="1266" spans="1:6" hidden="1" x14ac:dyDescent="0.25">
      <c r="A1266">
        <v>4523</v>
      </c>
      <c r="B1266" t="s">
        <v>231</v>
      </c>
      <c r="C1266" t="s">
        <v>1215</v>
      </c>
      <c r="D1266" t="s">
        <v>1115</v>
      </c>
      <c r="F1266" s="245" t="s">
        <v>195</v>
      </c>
    </row>
    <row r="1267" spans="1:6" hidden="1" x14ac:dyDescent="0.25">
      <c r="A1267">
        <v>4524</v>
      </c>
      <c r="B1267" t="s">
        <v>243</v>
      </c>
      <c r="C1267" t="s">
        <v>1216</v>
      </c>
      <c r="D1267" t="s">
        <v>1115</v>
      </c>
      <c r="F1267" s="245" t="s">
        <v>189</v>
      </c>
    </row>
    <row r="1268" spans="1:6" hidden="1" x14ac:dyDescent="0.25">
      <c r="A1268">
        <v>4525</v>
      </c>
      <c r="B1268" t="s">
        <v>231</v>
      </c>
      <c r="C1268" t="s">
        <v>1217</v>
      </c>
      <c r="D1268" t="s">
        <v>1115</v>
      </c>
      <c r="F1268" s="245" t="s">
        <v>195</v>
      </c>
    </row>
    <row r="1269" spans="1:6" hidden="1" x14ac:dyDescent="0.25">
      <c r="A1269">
        <v>4531</v>
      </c>
      <c r="B1269" t="s">
        <v>231</v>
      </c>
      <c r="C1269" t="s">
        <v>1218</v>
      </c>
      <c r="D1269" t="s">
        <v>1115</v>
      </c>
      <c r="F1269" s="245" t="s">
        <v>195</v>
      </c>
    </row>
    <row r="1270" spans="1:6" hidden="1" x14ac:dyDescent="0.25">
      <c r="A1270">
        <v>4532</v>
      </c>
      <c r="B1270" t="s">
        <v>231</v>
      </c>
      <c r="C1270" t="s">
        <v>1219</v>
      </c>
      <c r="D1270" t="s">
        <v>1115</v>
      </c>
      <c r="F1270" s="245" t="s">
        <v>195</v>
      </c>
    </row>
    <row r="1271" spans="1:6" hidden="1" x14ac:dyDescent="0.25">
      <c r="A1271">
        <v>4533</v>
      </c>
      <c r="B1271" t="s">
        <v>231</v>
      </c>
      <c r="C1271" t="s">
        <v>1220</v>
      </c>
      <c r="D1271" t="s">
        <v>1115</v>
      </c>
      <c r="F1271" s="245" t="s">
        <v>195</v>
      </c>
    </row>
    <row r="1272" spans="1:6" hidden="1" x14ac:dyDescent="0.25">
      <c r="A1272">
        <v>4534</v>
      </c>
      <c r="B1272" t="s">
        <v>231</v>
      </c>
      <c r="C1272" t="s">
        <v>1221</v>
      </c>
      <c r="D1272" t="s">
        <v>1115</v>
      </c>
      <c r="F1272" s="245" t="s">
        <v>195</v>
      </c>
    </row>
    <row r="1273" spans="1:6" hidden="1" x14ac:dyDescent="0.25">
      <c r="A1273">
        <v>4535</v>
      </c>
      <c r="B1273" t="s">
        <v>231</v>
      </c>
      <c r="C1273" t="s">
        <v>1049</v>
      </c>
      <c r="D1273" t="s">
        <v>1115</v>
      </c>
      <c r="F1273" s="245" t="s">
        <v>195</v>
      </c>
    </row>
    <row r="1274" spans="1:6" hidden="1" x14ac:dyDescent="0.25">
      <c r="A1274">
        <v>4536</v>
      </c>
      <c r="B1274" t="s">
        <v>231</v>
      </c>
      <c r="C1274" t="s">
        <v>1222</v>
      </c>
      <c r="D1274" t="s">
        <v>1115</v>
      </c>
      <c r="F1274" s="245" t="s">
        <v>195</v>
      </c>
    </row>
    <row r="1275" spans="1:6" hidden="1" x14ac:dyDescent="0.25">
      <c r="A1275">
        <v>4537</v>
      </c>
      <c r="B1275" t="s">
        <v>231</v>
      </c>
      <c r="C1275" t="s">
        <v>1223</v>
      </c>
      <c r="D1275" t="s">
        <v>1115</v>
      </c>
      <c r="F1275" s="245" t="s">
        <v>195</v>
      </c>
    </row>
    <row r="1276" spans="1:6" hidden="1" x14ac:dyDescent="0.25">
      <c r="A1276">
        <v>4541</v>
      </c>
      <c r="B1276" t="s">
        <v>231</v>
      </c>
      <c r="C1276" t="s">
        <v>1224</v>
      </c>
      <c r="D1276" t="s">
        <v>1115</v>
      </c>
      <c r="F1276" s="245" t="s">
        <v>195</v>
      </c>
    </row>
    <row r="1277" spans="1:6" hidden="1" x14ac:dyDescent="0.25">
      <c r="A1277">
        <v>4542</v>
      </c>
      <c r="B1277" t="s">
        <v>231</v>
      </c>
      <c r="C1277" t="s">
        <v>1225</v>
      </c>
      <c r="D1277" t="s">
        <v>1115</v>
      </c>
      <c r="F1277" s="245" t="s">
        <v>195</v>
      </c>
    </row>
    <row r="1278" spans="1:6" hidden="1" x14ac:dyDescent="0.25">
      <c r="A1278">
        <v>4543</v>
      </c>
      <c r="B1278" t="s">
        <v>231</v>
      </c>
      <c r="C1278" t="s">
        <v>1226</v>
      </c>
      <c r="D1278" t="s">
        <v>1115</v>
      </c>
      <c r="F1278" s="245" t="s">
        <v>195</v>
      </c>
    </row>
    <row r="1279" spans="1:6" hidden="1" x14ac:dyDescent="0.25">
      <c r="A1279">
        <v>4544</v>
      </c>
      <c r="B1279" t="s">
        <v>231</v>
      </c>
      <c r="C1279" t="s">
        <v>1227</v>
      </c>
      <c r="D1279" t="s">
        <v>1115</v>
      </c>
      <c r="F1279" s="245" t="s">
        <v>195</v>
      </c>
    </row>
    <row r="1280" spans="1:6" hidden="1" x14ac:dyDescent="0.25">
      <c r="A1280">
        <v>4545</v>
      </c>
      <c r="B1280" t="s">
        <v>231</v>
      </c>
      <c r="C1280" t="s">
        <v>1228</v>
      </c>
      <c r="D1280" t="s">
        <v>1115</v>
      </c>
      <c r="F1280" s="245" t="s">
        <v>195</v>
      </c>
    </row>
    <row r="1281" spans="1:6" hidden="1" x14ac:dyDescent="0.25">
      <c r="A1281">
        <v>4546</v>
      </c>
      <c r="B1281" t="s">
        <v>231</v>
      </c>
      <c r="C1281" t="s">
        <v>1229</v>
      </c>
      <c r="D1281" t="s">
        <v>1115</v>
      </c>
      <c r="F1281" s="245" t="s">
        <v>195</v>
      </c>
    </row>
    <row r="1282" spans="1:6" hidden="1" x14ac:dyDescent="0.25">
      <c r="A1282">
        <v>4547</v>
      </c>
      <c r="B1282" t="s">
        <v>231</v>
      </c>
      <c r="C1282" t="s">
        <v>1230</v>
      </c>
      <c r="D1282" t="s">
        <v>1115</v>
      </c>
      <c r="F1282" s="245" t="s">
        <v>195</v>
      </c>
    </row>
    <row r="1283" spans="1:6" hidden="1" x14ac:dyDescent="0.25">
      <c r="A1283">
        <v>4551</v>
      </c>
      <c r="B1283" t="s">
        <v>530</v>
      </c>
      <c r="C1283" t="s">
        <v>1125</v>
      </c>
      <c r="D1283" t="s">
        <v>1115</v>
      </c>
      <c r="F1283" s="245" t="s">
        <v>183</v>
      </c>
    </row>
    <row r="1284" spans="1:6" hidden="1" x14ac:dyDescent="0.25">
      <c r="A1284">
        <v>4552</v>
      </c>
      <c r="B1284" t="s">
        <v>231</v>
      </c>
      <c r="C1284" t="s">
        <v>1231</v>
      </c>
      <c r="D1284" t="s">
        <v>1115</v>
      </c>
      <c r="F1284" s="245" t="s">
        <v>195</v>
      </c>
    </row>
    <row r="1285" spans="1:6" hidden="1" x14ac:dyDescent="0.25">
      <c r="A1285">
        <v>4553</v>
      </c>
      <c r="B1285" t="s">
        <v>231</v>
      </c>
      <c r="C1285" t="s">
        <v>1232</v>
      </c>
      <c r="D1285" t="s">
        <v>1115</v>
      </c>
      <c r="F1285" s="245" t="s">
        <v>195</v>
      </c>
    </row>
    <row r="1286" spans="1:6" hidden="1" x14ac:dyDescent="0.25">
      <c r="A1286">
        <v>4554</v>
      </c>
      <c r="B1286" t="s">
        <v>231</v>
      </c>
      <c r="C1286" t="s">
        <v>1233</v>
      </c>
      <c r="D1286" t="s">
        <v>1115</v>
      </c>
      <c r="F1286" s="245" t="s">
        <v>195</v>
      </c>
    </row>
    <row r="1287" spans="1:6" hidden="1" x14ac:dyDescent="0.25">
      <c r="A1287">
        <v>4555</v>
      </c>
      <c r="B1287" t="s">
        <v>231</v>
      </c>
      <c r="C1287" t="s">
        <v>1234</v>
      </c>
      <c r="D1287" t="s">
        <v>1115</v>
      </c>
      <c r="F1287" s="245" t="s">
        <v>195</v>
      </c>
    </row>
    <row r="1288" spans="1:6" hidden="1" x14ac:dyDescent="0.25">
      <c r="A1288">
        <v>4556</v>
      </c>
      <c r="B1288" t="s">
        <v>231</v>
      </c>
      <c r="C1288" t="s">
        <v>1235</v>
      </c>
      <c r="D1288" t="s">
        <v>1115</v>
      </c>
      <c r="F1288" s="245" t="s">
        <v>195</v>
      </c>
    </row>
    <row r="1289" spans="1:6" hidden="1" x14ac:dyDescent="0.25">
      <c r="A1289">
        <v>4557</v>
      </c>
      <c r="B1289" t="s">
        <v>231</v>
      </c>
      <c r="C1289" t="s">
        <v>1236</v>
      </c>
      <c r="D1289" t="s">
        <v>1115</v>
      </c>
      <c r="F1289" s="245" t="s">
        <v>195</v>
      </c>
    </row>
    <row r="1290" spans="1:6" hidden="1" x14ac:dyDescent="0.25">
      <c r="A1290">
        <v>4558</v>
      </c>
      <c r="B1290" t="s">
        <v>231</v>
      </c>
      <c r="C1290" t="s">
        <v>1237</v>
      </c>
      <c r="D1290" t="s">
        <v>1115</v>
      </c>
      <c r="F1290" s="245" t="s">
        <v>195</v>
      </c>
    </row>
    <row r="1291" spans="1:6" hidden="1" x14ac:dyDescent="0.25">
      <c r="A1291">
        <v>4561</v>
      </c>
      <c r="B1291" t="s">
        <v>243</v>
      </c>
      <c r="C1291" t="s">
        <v>1238</v>
      </c>
      <c r="D1291" t="s">
        <v>1115</v>
      </c>
      <c r="F1291" s="245" t="s">
        <v>189</v>
      </c>
    </row>
    <row r="1292" spans="1:6" hidden="1" x14ac:dyDescent="0.25">
      <c r="A1292">
        <v>4562</v>
      </c>
      <c r="B1292" t="s">
        <v>243</v>
      </c>
      <c r="C1292" t="s">
        <v>1239</v>
      </c>
      <c r="D1292" t="s">
        <v>1115</v>
      </c>
      <c r="F1292" s="245" t="s">
        <v>189</v>
      </c>
    </row>
    <row r="1293" spans="1:6" hidden="1" x14ac:dyDescent="0.25">
      <c r="A1293">
        <v>4563</v>
      </c>
      <c r="B1293" t="s">
        <v>231</v>
      </c>
      <c r="C1293" t="s">
        <v>1240</v>
      </c>
      <c r="D1293" t="s">
        <v>1115</v>
      </c>
      <c r="F1293" s="245" t="s">
        <v>195</v>
      </c>
    </row>
    <row r="1294" spans="1:6" hidden="1" x14ac:dyDescent="0.25">
      <c r="A1294">
        <v>4564</v>
      </c>
      <c r="B1294" t="s">
        <v>243</v>
      </c>
      <c r="C1294" t="s">
        <v>1241</v>
      </c>
      <c r="D1294" t="s">
        <v>1115</v>
      </c>
      <c r="F1294" s="245" t="s">
        <v>189</v>
      </c>
    </row>
    <row r="1295" spans="1:6" hidden="1" x14ac:dyDescent="0.25">
      <c r="A1295">
        <v>4565</v>
      </c>
      <c r="B1295" t="s">
        <v>231</v>
      </c>
      <c r="C1295" t="s">
        <v>1242</v>
      </c>
      <c r="D1295" t="s">
        <v>1115</v>
      </c>
      <c r="F1295" s="245" t="s">
        <v>195</v>
      </c>
    </row>
    <row r="1296" spans="1:6" hidden="1" x14ac:dyDescent="0.25">
      <c r="A1296">
        <v>4566</v>
      </c>
      <c r="B1296" t="s">
        <v>231</v>
      </c>
      <c r="C1296" t="s">
        <v>1243</v>
      </c>
      <c r="D1296" t="s">
        <v>1115</v>
      </c>
      <c r="F1296" s="245" t="s">
        <v>195</v>
      </c>
    </row>
    <row r="1297" spans="1:6" hidden="1" x14ac:dyDescent="0.25">
      <c r="A1297">
        <v>4567</v>
      </c>
      <c r="B1297" t="s">
        <v>231</v>
      </c>
      <c r="C1297" t="s">
        <v>1244</v>
      </c>
      <c r="D1297" t="s">
        <v>1115</v>
      </c>
      <c r="F1297" s="245" t="s">
        <v>195</v>
      </c>
    </row>
    <row r="1298" spans="1:6" hidden="1" x14ac:dyDescent="0.25">
      <c r="A1298">
        <v>4600</v>
      </c>
      <c r="B1298" t="s">
        <v>243</v>
      </c>
      <c r="C1298" t="s">
        <v>1245</v>
      </c>
      <c r="D1298" t="s">
        <v>1115</v>
      </c>
      <c r="F1298" s="245" t="s">
        <v>189</v>
      </c>
    </row>
    <row r="1299" spans="1:6" hidden="1" x14ac:dyDescent="0.25">
      <c r="A1299">
        <v>4611</v>
      </c>
      <c r="B1299" t="s">
        <v>231</v>
      </c>
      <c r="C1299" t="s">
        <v>1246</v>
      </c>
      <c r="D1299" t="s">
        <v>1115</v>
      </c>
      <c r="F1299" s="245" t="s">
        <v>195</v>
      </c>
    </row>
    <row r="1300" spans="1:6" hidden="1" x14ac:dyDescent="0.25">
      <c r="A1300">
        <v>4621</v>
      </c>
      <c r="B1300" t="s">
        <v>231</v>
      </c>
      <c r="C1300" t="s">
        <v>1247</v>
      </c>
      <c r="D1300" t="s">
        <v>1115</v>
      </c>
      <c r="F1300" s="245" t="s">
        <v>195</v>
      </c>
    </row>
    <row r="1301" spans="1:6" hidden="1" x14ac:dyDescent="0.25">
      <c r="A1301">
        <v>4622</v>
      </c>
      <c r="B1301" t="s">
        <v>231</v>
      </c>
      <c r="C1301" t="s">
        <v>1248</v>
      </c>
      <c r="D1301" t="s">
        <v>1115</v>
      </c>
      <c r="F1301" s="245" t="s">
        <v>195</v>
      </c>
    </row>
    <row r="1302" spans="1:6" hidden="1" x14ac:dyDescent="0.25">
      <c r="A1302">
        <v>4623</v>
      </c>
      <c r="B1302" t="s">
        <v>231</v>
      </c>
      <c r="C1302" t="s">
        <v>1249</v>
      </c>
      <c r="D1302" t="s">
        <v>1115</v>
      </c>
      <c r="F1302" s="245" t="s">
        <v>195</v>
      </c>
    </row>
    <row r="1303" spans="1:6" hidden="1" x14ac:dyDescent="0.25">
      <c r="A1303">
        <v>4624</v>
      </c>
      <c r="B1303" t="s">
        <v>231</v>
      </c>
      <c r="C1303" t="s">
        <v>1250</v>
      </c>
      <c r="D1303" t="s">
        <v>1115</v>
      </c>
      <c r="F1303" s="245" t="s">
        <v>195</v>
      </c>
    </row>
    <row r="1304" spans="1:6" hidden="1" x14ac:dyDescent="0.25">
      <c r="A1304">
        <v>4625</v>
      </c>
      <c r="B1304" t="s">
        <v>243</v>
      </c>
      <c r="C1304" t="s">
        <v>1251</v>
      </c>
      <c r="D1304" t="s">
        <v>1115</v>
      </c>
      <c r="F1304" s="245" t="s">
        <v>189</v>
      </c>
    </row>
    <row r="1305" spans="1:6" hidden="1" x14ac:dyDescent="0.25">
      <c r="A1305">
        <v>4627</v>
      </c>
      <c r="B1305" t="s">
        <v>231</v>
      </c>
      <c r="C1305" t="s">
        <v>1252</v>
      </c>
      <c r="D1305" t="s">
        <v>1115</v>
      </c>
      <c r="F1305" s="245" t="s">
        <v>195</v>
      </c>
    </row>
    <row r="1306" spans="1:6" hidden="1" x14ac:dyDescent="0.25">
      <c r="A1306">
        <v>4628</v>
      </c>
      <c r="B1306" t="s">
        <v>231</v>
      </c>
      <c r="C1306" t="s">
        <v>1253</v>
      </c>
      <c r="D1306" t="s">
        <v>1115</v>
      </c>
      <c r="F1306" s="245" t="s">
        <v>195</v>
      </c>
    </row>
    <row r="1307" spans="1:6" hidden="1" x14ac:dyDescent="0.25">
      <c r="A1307">
        <v>4631</v>
      </c>
      <c r="B1307" t="s">
        <v>231</v>
      </c>
      <c r="C1307" t="s">
        <v>1254</v>
      </c>
      <c r="D1307" t="s">
        <v>1115</v>
      </c>
      <c r="F1307" s="245" t="s">
        <v>195</v>
      </c>
    </row>
    <row r="1308" spans="1:6" hidden="1" x14ac:dyDescent="0.25">
      <c r="A1308">
        <v>4632</v>
      </c>
      <c r="B1308" t="s">
        <v>231</v>
      </c>
      <c r="C1308" t="s">
        <v>1255</v>
      </c>
      <c r="D1308" t="s">
        <v>1115</v>
      </c>
      <c r="F1308" s="245" t="s">
        <v>195</v>
      </c>
    </row>
    <row r="1309" spans="1:6" hidden="1" x14ac:dyDescent="0.25">
      <c r="A1309">
        <v>4633</v>
      </c>
      <c r="B1309" t="s">
        <v>231</v>
      </c>
      <c r="C1309" t="s">
        <v>1256</v>
      </c>
      <c r="D1309" t="s">
        <v>1115</v>
      </c>
      <c r="F1309" s="245" t="s">
        <v>195</v>
      </c>
    </row>
    <row r="1310" spans="1:6" hidden="1" x14ac:dyDescent="0.25">
      <c r="A1310">
        <v>4634</v>
      </c>
      <c r="B1310" t="s">
        <v>231</v>
      </c>
      <c r="C1310" t="s">
        <v>1257</v>
      </c>
      <c r="D1310" t="s">
        <v>1115</v>
      </c>
      <c r="F1310" s="245" t="s">
        <v>195</v>
      </c>
    </row>
    <row r="1311" spans="1:6" hidden="1" x14ac:dyDescent="0.25">
      <c r="A1311">
        <v>4635</v>
      </c>
      <c r="B1311" t="s">
        <v>231</v>
      </c>
      <c r="C1311" t="s">
        <v>1258</v>
      </c>
      <c r="D1311" t="s">
        <v>1115</v>
      </c>
      <c r="F1311" s="245" t="s">
        <v>195</v>
      </c>
    </row>
    <row r="1312" spans="1:6" hidden="1" x14ac:dyDescent="0.25">
      <c r="A1312">
        <v>4641</v>
      </c>
      <c r="B1312" t="s">
        <v>231</v>
      </c>
      <c r="C1312" t="s">
        <v>1259</v>
      </c>
      <c r="D1312" t="s">
        <v>1115</v>
      </c>
      <c r="F1312" s="245" t="s">
        <v>195</v>
      </c>
    </row>
    <row r="1313" spans="1:6" hidden="1" x14ac:dyDescent="0.25">
      <c r="A1313">
        <v>4642</v>
      </c>
      <c r="B1313" t="s">
        <v>231</v>
      </c>
      <c r="C1313" t="s">
        <v>1260</v>
      </c>
      <c r="D1313" t="s">
        <v>1115</v>
      </c>
      <c r="F1313" s="245" t="s">
        <v>195</v>
      </c>
    </row>
    <row r="1314" spans="1:6" hidden="1" x14ac:dyDescent="0.25">
      <c r="A1314">
        <v>4643</v>
      </c>
      <c r="B1314" t="s">
        <v>231</v>
      </c>
      <c r="C1314" t="s">
        <v>1261</v>
      </c>
      <c r="D1314" t="s">
        <v>1115</v>
      </c>
      <c r="F1314" s="245" t="s">
        <v>195</v>
      </c>
    </row>
    <row r="1315" spans="1:6" hidden="1" x14ac:dyDescent="0.25">
      <c r="A1315">
        <v>4644</v>
      </c>
      <c r="B1315" t="s">
        <v>243</v>
      </c>
      <c r="C1315" t="s">
        <v>1262</v>
      </c>
      <c r="D1315" t="s">
        <v>1115</v>
      </c>
      <c r="F1315" s="245" t="s">
        <v>189</v>
      </c>
    </row>
    <row r="1316" spans="1:6" hidden="1" x14ac:dyDescent="0.25">
      <c r="A1316">
        <v>4645</v>
      </c>
      <c r="B1316" t="s">
        <v>231</v>
      </c>
      <c r="C1316" t="s">
        <v>1263</v>
      </c>
      <c r="D1316" t="s">
        <v>1115</v>
      </c>
      <c r="F1316" s="245" t="s">
        <v>195</v>
      </c>
    </row>
    <row r="1317" spans="1:6" hidden="1" x14ac:dyDescent="0.25">
      <c r="A1317">
        <v>4646</v>
      </c>
      <c r="B1317" t="s">
        <v>231</v>
      </c>
      <c r="C1317" t="s">
        <v>1264</v>
      </c>
      <c r="D1317" t="s">
        <v>1115</v>
      </c>
      <c r="F1317" s="245" t="s">
        <v>195</v>
      </c>
    </row>
    <row r="1318" spans="1:6" hidden="1" x14ac:dyDescent="0.25">
      <c r="A1318">
        <v>4700</v>
      </c>
      <c r="B1318" t="s">
        <v>243</v>
      </c>
      <c r="C1318" t="s">
        <v>1265</v>
      </c>
      <c r="D1318" t="s">
        <v>1115</v>
      </c>
      <c r="F1318" s="245" t="s">
        <v>189</v>
      </c>
    </row>
    <row r="1319" spans="1:6" hidden="1" x14ac:dyDescent="0.25">
      <c r="A1319">
        <v>4721</v>
      </c>
      <c r="B1319" t="s">
        <v>231</v>
      </c>
      <c r="C1319" t="s">
        <v>1266</v>
      </c>
      <c r="D1319" t="s">
        <v>1115</v>
      </c>
      <c r="F1319" s="245" t="s">
        <v>195</v>
      </c>
    </row>
    <row r="1320" spans="1:6" hidden="1" x14ac:dyDescent="0.25">
      <c r="A1320">
        <v>4722</v>
      </c>
      <c r="B1320" t="s">
        <v>231</v>
      </c>
      <c r="C1320" t="s">
        <v>1267</v>
      </c>
      <c r="D1320" t="s">
        <v>1115</v>
      </c>
      <c r="F1320" s="245" t="s">
        <v>195</v>
      </c>
    </row>
    <row r="1321" spans="1:6" hidden="1" x14ac:dyDescent="0.25">
      <c r="A1321">
        <v>4731</v>
      </c>
      <c r="B1321" t="s">
        <v>231</v>
      </c>
      <c r="C1321" t="s">
        <v>1268</v>
      </c>
      <c r="D1321" t="s">
        <v>1115</v>
      </c>
      <c r="F1321" s="245" t="s">
        <v>195</v>
      </c>
    </row>
    <row r="1322" spans="1:6" hidden="1" x14ac:dyDescent="0.25">
      <c r="A1322">
        <v>4732</v>
      </c>
      <c r="B1322" t="s">
        <v>231</v>
      </c>
      <c r="C1322" t="s">
        <v>1269</v>
      </c>
      <c r="D1322" t="s">
        <v>1115</v>
      </c>
      <c r="F1322" s="245" t="s">
        <v>195</v>
      </c>
    </row>
    <row r="1323" spans="1:6" hidden="1" x14ac:dyDescent="0.25">
      <c r="A1323">
        <v>4733</v>
      </c>
      <c r="B1323" t="s">
        <v>231</v>
      </c>
      <c r="C1323" t="s">
        <v>1270</v>
      </c>
      <c r="D1323" t="s">
        <v>1115</v>
      </c>
      <c r="F1323" s="245" t="s">
        <v>195</v>
      </c>
    </row>
    <row r="1324" spans="1:6" hidden="1" x14ac:dyDescent="0.25">
      <c r="A1324">
        <v>4734</v>
      </c>
      <c r="B1324" t="s">
        <v>231</v>
      </c>
      <c r="C1324" t="s">
        <v>1271</v>
      </c>
      <c r="D1324" t="s">
        <v>1115</v>
      </c>
      <c r="F1324" s="245" t="s">
        <v>195</v>
      </c>
    </row>
    <row r="1325" spans="1:6" hidden="1" x14ac:dyDescent="0.25">
      <c r="A1325">
        <v>4735</v>
      </c>
      <c r="B1325" t="s">
        <v>231</v>
      </c>
      <c r="C1325" t="s">
        <v>1272</v>
      </c>
      <c r="D1325" t="s">
        <v>1115</v>
      </c>
      <c r="F1325" s="245" t="s">
        <v>195</v>
      </c>
    </row>
    <row r="1326" spans="1:6" hidden="1" x14ac:dyDescent="0.25">
      <c r="A1326">
        <v>4737</v>
      </c>
      <c r="B1326" t="s">
        <v>231</v>
      </c>
      <c r="C1326" t="s">
        <v>1273</v>
      </c>
      <c r="D1326" t="s">
        <v>1115</v>
      </c>
      <c r="F1326" s="245" t="s">
        <v>195</v>
      </c>
    </row>
    <row r="1327" spans="1:6" hidden="1" x14ac:dyDescent="0.25">
      <c r="A1327">
        <v>4741</v>
      </c>
      <c r="B1327" t="s">
        <v>231</v>
      </c>
      <c r="C1327" t="s">
        <v>1274</v>
      </c>
      <c r="D1327" t="s">
        <v>1115</v>
      </c>
      <c r="F1327" s="245" t="s">
        <v>195</v>
      </c>
    </row>
    <row r="1328" spans="1:6" hidden="1" x14ac:dyDescent="0.25">
      <c r="A1328">
        <v>4742</v>
      </c>
      <c r="B1328" t="s">
        <v>231</v>
      </c>
      <c r="C1328" t="s">
        <v>1275</v>
      </c>
      <c r="D1328" t="s">
        <v>1115</v>
      </c>
      <c r="F1328" s="245" t="s">
        <v>195</v>
      </c>
    </row>
    <row r="1329" spans="1:6" hidden="1" x14ac:dyDescent="0.25">
      <c r="A1329">
        <v>4743</v>
      </c>
      <c r="B1329" t="s">
        <v>231</v>
      </c>
      <c r="C1329" t="s">
        <v>1276</v>
      </c>
      <c r="D1329" t="s">
        <v>1115</v>
      </c>
      <c r="F1329" s="245" t="s">
        <v>195</v>
      </c>
    </row>
    <row r="1330" spans="1:6" hidden="1" x14ac:dyDescent="0.25">
      <c r="A1330">
        <v>4745</v>
      </c>
      <c r="B1330" t="s">
        <v>231</v>
      </c>
      <c r="C1330" t="s">
        <v>1277</v>
      </c>
      <c r="D1330" t="s">
        <v>1115</v>
      </c>
      <c r="F1330" s="245" t="s">
        <v>195</v>
      </c>
    </row>
    <row r="1331" spans="1:6" hidden="1" x14ac:dyDescent="0.25">
      <c r="A1331">
        <v>4746</v>
      </c>
      <c r="B1331" t="s">
        <v>231</v>
      </c>
      <c r="C1331" t="s">
        <v>1278</v>
      </c>
      <c r="D1331" t="s">
        <v>1115</v>
      </c>
      <c r="F1331" s="245" t="s">
        <v>195</v>
      </c>
    </row>
    <row r="1332" spans="1:6" hidden="1" x14ac:dyDescent="0.25">
      <c r="A1332">
        <v>4751</v>
      </c>
      <c r="B1332" t="s">
        <v>231</v>
      </c>
      <c r="C1332" t="s">
        <v>1279</v>
      </c>
      <c r="D1332" t="s">
        <v>1115</v>
      </c>
      <c r="F1332" s="245" t="s">
        <v>195</v>
      </c>
    </row>
    <row r="1333" spans="1:6" hidden="1" x14ac:dyDescent="0.25">
      <c r="A1333">
        <v>4752</v>
      </c>
      <c r="B1333" t="s">
        <v>231</v>
      </c>
      <c r="C1333" t="s">
        <v>1280</v>
      </c>
      <c r="D1333" t="s">
        <v>1115</v>
      </c>
      <c r="F1333" s="245" t="s">
        <v>195</v>
      </c>
    </row>
    <row r="1334" spans="1:6" hidden="1" x14ac:dyDescent="0.25">
      <c r="A1334">
        <v>4754</v>
      </c>
      <c r="B1334" t="s">
        <v>231</v>
      </c>
      <c r="C1334" t="s">
        <v>1281</v>
      </c>
      <c r="D1334" t="s">
        <v>1115</v>
      </c>
      <c r="F1334" s="245" t="s">
        <v>195</v>
      </c>
    </row>
    <row r="1335" spans="1:6" hidden="1" x14ac:dyDescent="0.25">
      <c r="A1335">
        <v>4755</v>
      </c>
      <c r="B1335" t="s">
        <v>231</v>
      </c>
      <c r="C1335" t="s">
        <v>1282</v>
      </c>
      <c r="D1335" t="s">
        <v>1115</v>
      </c>
      <c r="F1335" s="245" t="s">
        <v>195</v>
      </c>
    </row>
    <row r="1336" spans="1:6" hidden="1" x14ac:dyDescent="0.25">
      <c r="A1336">
        <v>4756</v>
      </c>
      <c r="B1336" t="s">
        <v>231</v>
      </c>
      <c r="C1336" t="s">
        <v>1283</v>
      </c>
      <c r="D1336" t="s">
        <v>1115</v>
      </c>
      <c r="F1336" s="245" t="s">
        <v>195</v>
      </c>
    </row>
    <row r="1337" spans="1:6" hidden="1" x14ac:dyDescent="0.25">
      <c r="A1337">
        <v>4761</v>
      </c>
      <c r="B1337" t="s">
        <v>231</v>
      </c>
      <c r="C1337" t="s">
        <v>1284</v>
      </c>
      <c r="D1337" t="s">
        <v>1115</v>
      </c>
      <c r="F1337" s="245" t="s">
        <v>195</v>
      </c>
    </row>
    <row r="1338" spans="1:6" hidden="1" x14ac:dyDescent="0.25">
      <c r="A1338">
        <v>4762</v>
      </c>
      <c r="B1338" t="s">
        <v>231</v>
      </c>
      <c r="C1338" t="s">
        <v>1285</v>
      </c>
      <c r="D1338" t="s">
        <v>1115</v>
      </c>
      <c r="F1338" s="245" t="s">
        <v>195</v>
      </c>
    </row>
    <row r="1339" spans="1:6" hidden="1" x14ac:dyDescent="0.25">
      <c r="A1339">
        <v>4763</v>
      </c>
      <c r="B1339" t="s">
        <v>231</v>
      </c>
      <c r="C1339" t="s">
        <v>1286</v>
      </c>
      <c r="D1339" t="s">
        <v>1115</v>
      </c>
      <c r="F1339" s="245" t="s">
        <v>195</v>
      </c>
    </row>
    <row r="1340" spans="1:6" hidden="1" x14ac:dyDescent="0.25">
      <c r="A1340">
        <v>4764</v>
      </c>
      <c r="B1340" t="s">
        <v>231</v>
      </c>
      <c r="C1340" t="s">
        <v>1287</v>
      </c>
      <c r="D1340" t="s">
        <v>1115</v>
      </c>
      <c r="F1340" s="245" t="s">
        <v>195</v>
      </c>
    </row>
    <row r="1341" spans="1:6" hidden="1" x14ac:dyDescent="0.25">
      <c r="A1341">
        <v>4765</v>
      </c>
      <c r="B1341" t="s">
        <v>243</v>
      </c>
      <c r="C1341" t="s">
        <v>1288</v>
      </c>
      <c r="D1341" t="s">
        <v>1115</v>
      </c>
      <c r="F1341" s="245" t="s">
        <v>189</v>
      </c>
    </row>
    <row r="1342" spans="1:6" hidden="1" x14ac:dyDescent="0.25">
      <c r="A1342">
        <v>4766</v>
      </c>
      <c r="B1342" t="s">
        <v>231</v>
      </c>
      <c r="C1342" t="s">
        <v>1289</v>
      </c>
      <c r="D1342" t="s">
        <v>1115</v>
      </c>
      <c r="F1342" s="245" t="s">
        <v>195</v>
      </c>
    </row>
    <row r="1343" spans="1:6" hidden="1" x14ac:dyDescent="0.25">
      <c r="A1343">
        <v>4767</v>
      </c>
      <c r="B1343" t="s">
        <v>231</v>
      </c>
      <c r="C1343" t="s">
        <v>1290</v>
      </c>
      <c r="D1343" t="s">
        <v>1115</v>
      </c>
      <c r="F1343" s="245" t="s">
        <v>195</v>
      </c>
    </row>
    <row r="1344" spans="1:6" hidden="1" x14ac:dyDescent="0.25">
      <c r="A1344">
        <v>4800</v>
      </c>
      <c r="B1344" t="s">
        <v>243</v>
      </c>
      <c r="C1344" t="s">
        <v>1291</v>
      </c>
      <c r="D1344" t="s">
        <v>1115</v>
      </c>
      <c r="F1344" s="245" t="s">
        <v>189</v>
      </c>
    </row>
    <row r="1345" spans="1:6" hidden="1" x14ac:dyDescent="0.25">
      <c r="A1345">
        <v>4803</v>
      </c>
      <c r="B1345" t="s">
        <v>243</v>
      </c>
      <c r="C1345" t="s">
        <v>1291</v>
      </c>
      <c r="D1345" t="s">
        <v>1115</v>
      </c>
      <c r="F1345" s="245" t="s">
        <v>189</v>
      </c>
    </row>
    <row r="1346" spans="1:6" hidden="1" x14ac:dyDescent="0.25">
      <c r="A1346">
        <v>4804</v>
      </c>
      <c r="B1346" t="s">
        <v>243</v>
      </c>
      <c r="C1346" t="s">
        <v>1291</v>
      </c>
      <c r="D1346" t="s">
        <v>1115</v>
      </c>
      <c r="F1346" s="245" t="s">
        <v>189</v>
      </c>
    </row>
    <row r="1347" spans="1:6" hidden="1" x14ac:dyDescent="0.25">
      <c r="A1347">
        <v>4811</v>
      </c>
      <c r="B1347" t="s">
        <v>231</v>
      </c>
      <c r="C1347" t="s">
        <v>1292</v>
      </c>
      <c r="D1347" t="s">
        <v>1115</v>
      </c>
      <c r="F1347" s="245" t="s">
        <v>195</v>
      </c>
    </row>
    <row r="1348" spans="1:6" hidden="1" x14ac:dyDescent="0.25">
      <c r="A1348">
        <v>4812</v>
      </c>
      <c r="B1348" t="s">
        <v>231</v>
      </c>
      <c r="C1348" t="s">
        <v>1293</v>
      </c>
      <c r="D1348" t="s">
        <v>1115</v>
      </c>
      <c r="F1348" s="245" t="s">
        <v>195</v>
      </c>
    </row>
    <row r="1349" spans="1:6" hidden="1" x14ac:dyDescent="0.25">
      <c r="A1349">
        <v>4813</v>
      </c>
      <c r="B1349" t="s">
        <v>231</v>
      </c>
      <c r="C1349" t="s">
        <v>1294</v>
      </c>
      <c r="D1349" t="s">
        <v>1115</v>
      </c>
      <c r="F1349" s="245" t="s">
        <v>195</v>
      </c>
    </row>
    <row r="1350" spans="1:6" hidden="1" x14ac:dyDescent="0.25">
      <c r="A1350">
        <v>4821</v>
      </c>
      <c r="B1350" t="s">
        <v>231</v>
      </c>
      <c r="C1350" t="s">
        <v>1295</v>
      </c>
      <c r="D1350" t="s">
        <v>1115</v>
      </c>
      <c r="F1350" s="245" t="s">
        <v>195</v>
      </c>
    </row>
    <row r="1351" spans="1:6" hidden="1" x14ac:dyDescent="0.25">
      <c r="A1351">
        <v>4822</v>
      </c>
      <c r="B1351" t="s">
        <v>231</v>
      </c>
      <c r="C1351" t="s">
        <v>1296</v>
      </c>
      <c r="D1351" t="s">
        <v>1115</v>
      </c>
      <c r="F1351" s="245" t="s">
        <v>195</v>
      </c>
    </row>
    <row r="1352" spans="1:6" hidden="1" x14ac:dyDescent="0.25">
      <c r="A1352">
        <v>4823</v>
      </c>
      <c r="B1352" t="s">
        <v>231</v>
      </c>
      <c r="C1352" t="s">
        <v>1297</v>
      </c>
      <c r="D1352" t="s">
        <v>1115</v>
      </c>
      <c r="F1352" s="245" t="s">
        <v>195</v>
      </c>
    </row>
    <row r="1353" spans="1:6" hidden="1" x14ac:dyDescent="0.25">
      <c r="A1353">
        <v>4824</v>
      </c>
      <c r="B1353" t="s">
        <v>231</v>
      </c>
      <c r="C1353" t="s">
        <v>1298</v>
      </c>
      <c r="D1353" t="s">
        <v>1115</v>
      </c>
      <c r="F1353" s="245" t="s">
        <v>195</v>
      </c>
    </row>
    <row r="1354" spans="1:6" hidden="1" x14ac:dyDescent="0.25">
      <c r="A1354">
        <v>4826</v>
      </c>
      <c r="B1354" t="s">
        <v>231</v>
      </c>
      <c r="C1354" t="s">
        <v>1299</v>
      </c>
      <c r="D1354" t="s">
        <v>1115</v>
      </c>
      <c r="F1354" s="245" t="s">
        <v>195</v>
      </c>
    </row>
    <row r="1355" spans="1:6" hidden="1" x14ac:dyDescent="0.25">
      <c r="A1355">
        <v>4831</v>
      </c>
      <c r="B1355" t="s">
        <v>231</v>
      </c>
      <c r="C1355" t="s">
        <v>1300</v>
      </c>
      <c r="D1355" t="s">
        <v>1115</v>
      </c>
      <c r="F1355" s="245" t="s">
        <v>195</v>
      </c>
    </row>
    <row r="1356" spans="1:6" hidden="1" x14ac:dyDescent="0.25">
      <c r="A1356">
        <v>4832</v>
      </c>
      <c r="B1356" t="s">
        <v>231</v>
      </c>
      <c r="C1356" t="s">
        <v>1301</v>
      </c>
      <c r="D1356" t="s">
        <v>1115</v>
      </c>
      <c r="F1356" s="245" t="s">
        <v>195</v>
      </c>
    </row>
    <row r="1357" spans="1:6" hidden="1" x14ac:dyDescent="0.25">
      <c r="A1357">
        <v>4833</v>
      </c>
      <c r="B1357" t="s">
        <v>231</v>
      </c>
      <c r="C1357" t="s">
        <v>1302</v>
      </c>
      <c r="D1357" t="s">
        <v>1115</v>
      </c>
      <c r="F1357" s="245" t="s">
        <v>195</v>
      </c>
    </row>
    <row r="1358" spans="1:6" hidden="1" x14ac:dyDescent="0.25">
      <c r="A1358">
        <v>4834</v>
      </c>
      <c r="B1358" t="s">
        <v>231</v>
      </c>
      <c r="C1358" t="s">
        <v>1303</v>
      </c>
      <c r="D1358" t="s">
        <v>1115</v>
      </c>
      <c r="F1358" s="245" t="s">
        <v>195</v>
      </c>
    </row>
    <row r="1359" spans="1:6" hidden="1" x14ac:dyDescent="0.25">
      <c r="A1359">
        <v>4835</v>
      </c>
      <c r="B1359" t="s">
        <v>231</v>
      </c>
      <c r="C1359" t="s">
        <v>1304</v>
      </c>
      <c r="D1359" t="s">
        <v>1115</v>
      </c>
      <c r="F1359" s="245" t="s">
        <v>195</v>
      </c>
    </row>
    <row r="1360" spans="1:6" hidden="1" x14ac:dyDescent="0.25">
      <c r="A1360">
        <v>4836</v>
      </c>
      <c r="B1360" t="s">
        <v>231</v>
      </c>
      <c r="C1360" t="s">
        <v>1305</v>
      </c>
      <c r="D1360" t="s">
        <v>1115</v>
      </c>
      <c r="F1360" s="245" t="s">
        <v>195</v>
      </c>
    </row>
    <row r="1361" spans="1:6" hidden="1" x14ac:dyDescent="0.25">
      <c r="A1361">
        <v>4841</v>
      </c>
      <c r="B1361" t="s">
        <v>231</v>
      </c>
      <c r="C1361" t="s">
        <v>1306</v>
      </c>
      <c r="D1361" t="s">
        <v>1115</v>
      </c>
      <c r="F1361" s="245" t="s">
        <v>195</v>
      </c>
    </row>
    <row r="1362" spans="1:6" hidden="1" x14ac:dyDescent="0.25">
      <c r="A1362">
        <v>4842</v>
      </c>
      <c r="B1362" t="s">
        <v>231</v>
      </c>
      <c r="C1362" t="s">
        <v>1307</v>
      </c>
      <c r="D1362" t="s">
        <v>1115</v>
      </c>
      <c r="F1362" s="245" t="s">
        <v>195</v>
      </c>
    </row>
    <row r="1363" spans="1:6" hidden="1" x14ac:dyDescent="0.25">
      <c r="A1363">
        <v>4843</v>
      </c>
      <c r="B1363" t="s">
        <v>231</v>
      </c>
      <c r="C1363" t="s">
        <v>1308</v>
      </c>
      <c r="D1363" t="s">
        <v>1115</v>
      </c>
      <c r="F1363" s="245" t="s">
        <v>195</v>
      </c>
    </row>
    <row r="1364" spans="1:6" hidden="1" x14ac:dyDescent="0.25">
      <c r="A1364">
        <v>4844</v>
      </c>
      <c r="B1364" t="s">
        <v>231</v>
      </c>
      <c r="C1364" t="s">
        <v>1309</v>
      </c>
      <c r="D1364" t="s">
        <v>1115</v>
      </c>
      <c r="F1364" s="245" t="s">
        <v>195</v>
      </c>
    </row>
    <row r="1365" spans="1:6" hidden="1" x14ac:dyDescent="0.25">
      <c r="A1365">
        <v>4845</v>
      </c>
      <c r="B1365" t="s">
        <v>231</v>
      </c>
      <c r="C1365" t="s">
        <v>1310</v>
      </c>
      <c r="D1365" t="s">
        <v>1115</v>
      </c>
      <c r="F1365" s="245" t="s">
        <v>195</v>
      </c>
    </row>
    <row r="1366" spans="1:6" hidden="1" x14ac:dyDescent="0.25">
      <c r="A1366">
        <v>4900</v>
      </c>
      <c r="B1366" t="s">
        <v>243</v>
      </c>
      <c r="C1366" t="s">
        <v>1311</v>
      </c>
      <c r="D1366" t="s">
        <v>1115</v>
      </c>
      <c r="F1366" s="245" t="s">
        <v>189</v>
      </c>
    </row>
    <row r="1367" spans="1:6" hidden="1" x14ac:dyDescent="0.25">
      <c r="A1367">
        <v>4911</v>
      </c>
      <c r="B1367" t="s">
        <v>231</v>
      </c>
      <c r="C1367" t="s">
        <v>1312</v>
      </c>
      <c r="D1367" t="s">
        <v>1115</v>
      </c>
      <c r="F1367" s="245" t="s">
        <v>195</v>
      </c>
    </row>
    <row r="1368" spans="1:6" hidden="1" x14ac:dyDescent="0.25">
      <c r="A1368">
        <v>4912</v>
      </c>
      <c r="B1368" t="s">
        <v>231</v>
      </c>
      <c r="C1368" t="s">
        <v>1313</v>
      </c>
      <c r="D1368" t="s">
        <v>1115</v>
      </c>
      <c r="F1368" s="245" t="s">
        <v>195</v>
      </c>
    </row>
    <row r="1369" spans="1:6" hidden="1" x14ac:dyDescent="0.25">
      <c r="A1369">
        <v>4913</v>
      </c>
      <c r="B1369" t="s">
        <v>231</v>
      </c>
      <c r="C1369" t="s">
        <v>1314</v>
      </c>
      <c r="D1369" t="s">
        <v>1115</v>
      </c>
      <c r="F1369" s="245" t="s">
        <v>195</v>
      </c>
    </row>
    <row r="1370" spans="1:6" hidden="1" x14ac:dyDescent="0.25">
      <c r="A1370">
        <v>4914</v>
      </c>
      <c r="B1370" t="s">
        <v>231</v>
      </c>
      <c r="C1370" t="s">
        <v>1315</v>
      </c>
      <c r="D1370" t="s">
        <v>1115</v>
      </c>
      <c r="F1370" s="245" t="s">
        <v>195</v>
      </c>
    </row>
    <row r="1371" spans="1:6" hidden="1" x14ac:dyDescent="0.25">
      <c r="A1371">
        <v>4921</v>
      </c>
      <c r="B1371" t="s">
        <v>231</v>
      </c>
      <c r="C1371" t="s">
        <v>1316</v>
      </c>
      <c r="D1371" t="s">
        <v>1115</v>
      </c>
      <c r="F1371" s="245" t="s">
        <v>195</v>
      </c>
    </row>
    <row r="1372" spans="1:6" hidden="1" x14ac:dyDescent="0.25">
      <c r="A1372">
        <v>4922</v>
      </c>
      <c r="B1372" t="s">
        <v>231</v>
      </c>
      <c r="C1372" t="s">
        <v>1317</v>
      </c>
      <c r="D1372" t="s">
        <v>1115</v>
      </c>
      <c r="F1372" s="245" t="s">
        <v>195</v>
      </c>
    </row>
    <row r="1373" spans="1:6" hidden="1" x14ac:dyDescent="0.25">
      <c r="A1373">
        <v>4931</v>
      </c>
      <c r="B1373" t="s">
        <v>231</v>
      </c>
      <c r="C1373" t="s">
        <v>1318</v>
      </c>
      <c r="D1373" t="s">
        <v>1115</v>
      </c>
      <c r="F1373" s="245" t="s">
        <v>195</v>
      </c>
    </row>
    <row r="1374" spans="1:6" hidden="1" x14ac:dyDescent="0.25">
      <c r="A1374">
        <v>4932</v>
      </c>
      <c r="B1374" t="s">
        <v>231</v>
      </c>
      <c r="C1374" t="s">
        <v>1319</v>
      </c>
      <c r="D1374" t="s">
        <v>1115</v>
      </c>
      <c r="F1374" s="245" t="s">
        <v>195</v>
      </c>
    </row>
    <row r="1375" spans="1:6" hidden="1" x14ac:dyDescent="0.25">
      <c r="A1375">
        <v>4933</v>
      </c>
      <c r="B1375" t="s">
        <v>231</v>
      </c>
      <c r="C1375" t="s">
        <v>1320</v>
      </c>
      <c r="D1375" t="s">
        <v>1115</v>
      </c>
      <c r="F1375" s="245" t="s">
        <v>195</v>
      </c>
    </row>
    <row r="1376" spans="1:6" hidden="1" x14ac:dyDescent="0.25">
      <c r="A1376">
        <v>4934</v>
      </c>
      <c r="B1376" t="s">
        <v>231</v>
      </c>
      <c r="C1376" t="s">
        <v>1321</v>
      </c>
      <c r="D1376" t="s">
        <v>1115</v>
      </c>
      <c r="F1376" s="245" t="s">
        <v>195</v>
      </c>
    </row>
    <row r="1377" spans="1:6" hidden="1" x14ac:dyDescent="0.25">
      <c r="A1377">
        <v>4935</v>
      </c>
      <c r="B1377" t="s">
        <v>231</v>
      </c>
      <c r="C1377" t="s">
        <v>1322</v>
      </c>
      <c r="D1377" t="s">
        <v>1115</v>
      </c>
      <c r="F1377" s="245" t="s">
        <v>195</v>
      </c>
    </row>
    <row r="1378" spans="1:6" hidden="1" x14ac:dyDescent="0.25">
      <c r="A1378">
        <v>4936</v>
      </c>
      <c r="B1378" t="s">
        <v>231</v>
      </c>
      <c r="C1378" t="s">
        <v>1323</v>
      </c>
      <c r="D1378" t="s">
        <v>1115</v>
      </c>
      <c r="F1378" s="245" t="s">
        <v>195</v>
      </c>
    </row>
    <row r="1379" spans="1:6" hidden="1" x14ac:dyDescent="0.25">
      <c r="A1379">
        <v>4937</v>
      </c>
      <c r="B1379" t="s">
        <v>231</v>
      </c>
      <c r="C1379" t="s">
        <v>1324</v>
      </c>
      <c r="D1379" t="s">
        <v>1115</v>
      </c>
      <c r="F1379" s="245" t="s">
        <v>195</v>
      </c>
    </row>
    <row r="1380" spans="1:6" hidden="1" x14ac:dyDescent="0.25">
      <c r="A1380">
        <v>4941</v>
      </c>
      <c r="B1380" t="s">
        <v>231</v>
      </c>
      <c r="C1380" t="s">
        <v>1325</v>
      </c>
      <c r="D1380" t="s">
        <v>1115</v>
      </c>
      <c r="F1380" s="245" t="s">
        <v>195</v>
      </c>
    </row>
    <row r="1381" spans="1:6" hidden="1" x14ac:dyDescent="0.25">
      <c r="A1381">
        <v>4942</v>
      </c>
      <c r="B1381" t="s">
        <v>231</v>
      </c>
      <c r="C1381" t="s">
        <v>1326</v>
      </c>
      <c r="D1381" t="s">
        <v>1115</v>
      </c>
      <c r="F1381" s="245" t="s">
        <v>195</v>
      </c>
    </row>
    <row r="1382" spans="1:6" hidden="1" x14ac:dyDescent="0.25">
      <c r="A1382">
        <v>4943</v>
      </c>
      <c r="B1382" t="s">
        <v>231</v>
      </c>
      <c r="C1382" t="s">
        <v>1327</v>
      </c>
      <c r="D1382" t="s">
        <v>1115</v>
      </c>
      <c r="F1382" s="245" t="s">
        <v>195</v>
      </c>
    </row>
    <row r="1383" spans="1:6" hidden="1" x14ac:dyDescent="0.25">
      <c r="A1383">
        <v>4944</v>
      </c>
      <c r="B1383" t="s">
        <v>231</v>
      </c>
      <c r="C1383" t="s">
        <v>1328</v>
      </c>
      <c r="D1383" t="s">
        <v>1115</v>
      </c>
      <c r="F1383" s="245" t="s">
        <v>195</v>
      </c>
    </row>
    <row r="1384" spans="1:6" hidden="1" x14ac:dyDescent="0.25">
      <c r="A1384">
        <v>4945</v>
      </c>
      <c r="B1384" t="s">
        <v>231</v>
      </c>
      <c r="C1384" t="s">
        <v>1329</v>
      </c>
      <c r="D1384" t="s">
        <v>1115</v>
      </c>
      <c r="F1384" s="245" t="s">
        <v>195</v>
      </c>
    </row>
    <row r="1385" spans="1:6" hidden="1" x14ac:dyDescent="0.25">
      <c r="A1385">
        <v>4946</v>
      </c>
      <c r="B1385" t="s">
        <v>231</v>
      </c>
      <c r="C1385" t="s">
        <v>1330</v>
      </c>
      <c r="D1385" t="s">
        <v>1115</v>
      </c>
      <c r="F1385" s="245" t="s">
        <v>195</v>
      </c>
    </row>
    <row r="1386" spans="1:6" hidden="1" x14ac:dyDescent="0.25">
      <c r="A1386">
        <v>4947</v>
      </c>
      <c r="B1386" t="s">
        <v>231</v>
      </c>
      <c r="C1386" t="s">
        <v>1331</v>
      </c>
      <c r="D1386" t="s">
        <v>1115</v>
      </c>
      <c r="F1386" s="245" t="s">
        <v>195</v>
      </c>
    </row>
    <row r="1387" spans="1:6" hidden="1" x14ac:dyDescent="0.25">
      <c r="A1387">
        <v>4948</v>
      </c>
      <c r="B1387" t="s">
        <v>231</v>
      </c>
      <c r="C1387" t="s">
        <v>1332</v>
      </c>
      <c r="D1387" t="s">
        <v>1115</v>
      </c>
      <c r="F1387" s="245" t="s">
        <v>195</v>
      </c>
    </row>
    <row r="1388" spans="1:6" hidden="1" x14ac:dyDescent="0.25">
      <c r="A1388">
        <v>4951</v>
      </c>
      <c r="B1388" t="s">
        <v>231</v>
      </c>
      <c r="C1388" t="s">
        <v>1333</v>
      </c>
      <c r="D1388" t="s">
        <v>1115</v>
      </c>
      <c r="F1388" s="245" t="s">
        <v>195</v>
      </c>
    </row>
    <row r="1389" spans="1:6" hidden="1" x14ac:dyDescent="0.25">
      <c r="A1389">
        <v>4952</v>
      </c>
      <c r="B1389" t="s">
        <v>231</v>
      </c>
      <c r="C1389" t="s">
        <v>1334</v>
      </c>
      <c r="D1389" t="s">
        <v>1115</v>
      </c>
      <c r="F1389" s="245" t="s">
        <v>195</v>
      </c>
    </row>
    <row r="1390" spans="1:6" hidden="1" x14ac:dyDescent="0.25">
      <c r="A1390">
        <v>4953</v>
      </c>
      <c r="B1390" t="s">
        <v>231</v>
      </c>
      <c r="C1390" t="s">
        <v>1335</v>
      </c>
      <c r="D1390" t="s">
        <v>1115</v>
      </c>
      <c r="F1390" s="245" t="s">
        <v>195</v>
      </c>
    </row>
    <row r="1391" spans="1:6" hidden="1" x14ac:dyDescent="0.25">
      <c r="A1391">
        <v>4954</v>
      </c>
      <c r="B1391" t="s">
        <v>231</v>
      </c>
      <c r="C1391" t="s">
        <v>1336</v>
      </c>
      <c r="D1391" t="s">
        <v>1115</v>
      </c>
      <c r="F1391" s="245" t="s">
        <v>195</v>
      </c>
    </row>
    <row r="1392" spans="1:6" hidden="1" x14ac:dyDescent="0.25">
      <c r="A1392">
        <v>4955</v>
      </c>
      <c r="B1392" t="s">
        <v>231</v>
      </c>
      <c r="C1392" t="s">
        <v>1337</v>
      </c>
      <c r="D1392" t="s">
        <v>1115</v>
      </c>
      <c r="F1392" s="245" t="s">
        <v>195</v>
      </c>
    </row>
    <row r="1393" spans="1:6" hidden="1" x14ac:dyDescent="0.25">
      <c r="A1393">
        <v>4956</v>
      </c>
      <c r="B1393" t="s">
        <v>231</v>
      </c>
      <c r="C1393" t="s">
        <v>1338</v>
      </c>
      <c r="D1393" t="s">
        <v>1115</v>
      </c>
      <c r="F1393" s="245" t="s">
        <v>195</v>
      </c>
    </row>
    <row r="1394" spans="1:6" hidden="1" x14ac:dyDescent="0.25">
      <c r="A1394">
        <v>4961</v>
      </c>
      <c r="B1394" t="s">
        <v>231</v>
      </c>
      <c r="C1394" t="s">
        <v>1339</v>
      </c>
      <c r="D1394" t="s">
        <v>1115</v>
      </c>
      <c r="F1394" s="245" t="s">
        <v>195</v>
      </c>
    </row>
    <row r="1395" spans="1:6" hidden="1" x14ac:dyDescent="0.25">
      <c r="A1395">
        <v>4962</v>
      </c>
      <c r="B1395" t="s">
        <v>231</v>
      </c>
      <c r="C1395" t="s">
        <v>1340</v>
      </c>
      <c r="D1395" t="s">
        <v>1115</v>
      </c>
      <c r="F1395" s="245" t="s">
        <v>195</v>
      </c>
    </row>
    <row r="1396" spans="1:6" hidden="1" x14ac:dyDescent="0.25">
      <c r="A1396">
        <v>4963</v>
      </c>
      <c r="B1396" t="s">
        <v>231</v>
      </c>
      <c r="C1396" t="s">
        <v>1341</v>
      </c>
      <c r="D1396" t="s">
        <v>1115</v>
      </c>
      <c r="F1396" s="245" t="s">
        <v>195</v>
      </c>
    </row>
    <row r="1397" spans="1:6" hidden="1" x14ac:dyDescent="0.25">
      <c r="A1397">
        <v>4964</v>
      </c>
      <c r="B1397" t="s">
        <v>231</v>
      </c>
      <c r="C1397" t="s">
        <v>1342</v>
      </c>
      <c r="D1397" t="s">
        <v>1115</v>
      </c>
      <c r="F1397" s="245" t="s">
        <v>195</v>
      </c>
    </row>
    <row r="1398" spans="1:6" hidden="1" x14ac:dyDescent="0.25">
      <c r="A1398">
        <v>4965</v>
      </c>
      <c r="B1398" t="s">
        <v>231</v>
      </c>
      <c r="C1398" t="s">
        <v>1343</v>
      </c>
      <c r="D1398" t="s">
        <v>1115</v>
      </c>
      <c r="F1398" s="245" t="s">
        <v>195</v>
      </c>
    </row>
    <row r="1399" spans="1:6" hidden="1" x14ac:dyDescent="0.25">
      <c r="A1399">
        <v>4966</v>
      </c>
      <c r="B1399" t="s">
        <v>231</v>
      </c>
      <c r="C1399" t="s">
        <v>1344</v>
      </c>
      <c r="D1399" t="s">
        <v>1115</v>
      </c>
      <c r="F1399" s="245" t="s">
        <v>195</v>
      </c>
    </row>
    <row r="1400" spans="1:6" hidden="1" x14ac:dyDescent="0.25">
      <c r="A1400">
        <v>4967</v>
      </c>
      <c r="B1400" t="s">
        <v>231</v>
      </c>
      <c r="C1400" t="s">
        <v>1345</v>
      </c>
      <c r="D1400" t="s">
        <v>1115</v>
      </c>
      <c r="F1400" s="245" t="s">
        <v>195</v>
      </c>
    </row>
    <row r="1401" spans="1:6" hidden="1" x14ac:dyDescent="0.25">
      <c r="A1401">
        <v>4968</v>
      </c>
      <c r="B1401" t="s">
        <v>231</v>
      </c>
      <c r="C1401" t="s">
        <v>1346</v>
      </c>
      <c r="D1401" t="s">
        <v>1115</v>
      </c>
      <c r="F1401" s="245" t="s">
        <v>195</v>
      </c>
    </row>
    <row r="1402" spans="1:6" hidden="1" x14ac:dyDescent="0.25">
      <c r="A1402">
        <v>4969</v>
      </c>
      <c r="B1402" t="s">
        <v>231</v>
      </c>
      <c r="C1402" t="s">
        <v>1347</v>
      </c>
      <c r="D1402" t="s">
        <v>1115</v>
      </c>
      <c r="F1402" s="245" t="s">
        <v>195</v>
      </c>
    </row>
    <row r="1403" spans="1:6" hidden="1" x14ac:dyDescent="0.25">
      <c r="A1403">
        <v>4971</v>
      </c>
      <c r="B1403" t="s">
        <v>231</v>
      </c>
      <c r="C1403" t="s">
        <v>1348</v>
      </c>
      <c r="D1403" t="s">
        <v>1115</v>
      </c>
      <c r="F1403" s="245" t="s">
        <v>195</v>
      </c>
    </row>
    <row r="1404" spans="1:6" hidden="1" x14ac:dyDescent="0.25">
      <c r="A1404">
        <v>4972</v>
      </c>
      <c r="B1404" t="s">
        <v>231</v>
      </c>
      <c r="C1404" t="s">
        <v>1349</v>
      </c>
      <c r="D1404" t="s">
        <v>1115</v>
      </c>
      <c r="F1404" s="245" t="s">
        <v>195</v>
      </c>
    </row>
    <row r="1405" spans="1:6" hidden="1" x14ac:dyDescent="0.25">
      <c r="A1405">
        <v>4973</v>
      </c>
      <c r="B1405" t="s">
        <v>231</v>
      </c>
      <c r="C1405" t="s">
        <v>1350</v>
      </c>
      <c r="D1405" t="s">
        <v>1115</v>
      </c>
      <c r="F1405" s="245" t="s">
        <v>195</v>
      </c>
    </row>
    <row r="1406" spans="1:6" hidden="1" x14ac:dyDescent="0.25">
      <c r="A1406">
        <v>4974</v>
      </c>
      <c r="B1406" t="s">
        <v>231</v>
      </c>
      <c r="C1406" t="s">
        <v>1351</v>
      </c>
      <c r="D1406" t="s">
        <v>1115</v>
      </c>
      <c r="F1406" s="245" t="s">
        <v>195</v>
      </c>
    </row>
    <row r="1407" spans="1:6" hidden="1" x14ac:dyDescent="0.25">
      <c r="A1407">
        <v>4975</v>
      </c>
      <c r="B1407" t="s">
        <v>231</v>
      </c>
      <c r="C1407" t="s">
        <v>1352</v>
      </c>
      <c r="D1407" t="s">
        <v>1115</v>
      </c>
      <c r="F1407" s="245" t="s">
        <v>195</v>
      </c>
    </row>
    <row r="1408" spans="1:6" hidden="1" x14ac:dyDescent="0.25">
      <c r="A1408">
        <v>4976</v>
      </c>
      <c r="B1408" t="s">
        <v>231</v>
      </c>
      <c r="C1408" t="s">
        <v>1353</v>
      </c>
      <c r="D1408" t="s">
        <v>1115</v>
      </c>
      <c r="F1408" s="245" t="s">
        <v>195</v>
      </c>
    </row>
    <row r="1409" spans="1:6" hidden="1" x14ac:dyDescent="0.25">
      <c r="A1409">
        <v>4977</v>
      </c>
      <c r="B1409" t="s">
        <v>231</v>
      </c>
      <c r="C1409" t="s">
        <v>1354</v>
      </c>
      <c r="D1409" t="s">
        <v>1115</v>
      </c>
      <c r="F1409" s="245" t="s">
        <v>195</v>
      </c>
    </row>
    <row r="1410" spans="1:6" hidden="1" x14ac:dyDescent="0.25">
      <c r="A1410">
        <v>5000</v>
      </c>
      <c r="B1410" t="s">
        <v>530</v>
      </c>
      <c r="C1410" t="s">
        <v>1355</v>
      </c>
      <c r="D1410" t="s">
        <v>1356</v>
      </c>
      <c r="F1410" s="245" t="s">
        <v>181</v>
      </c>
    </row>
    <row r="1411" spans="1:6" hidden="1" x14ac:dyDescent="0.25">
      <c r="A1411">
        <v>5008</v>
      </c>
      <c r="B1411" t="s">
        <v>530</v>
      </c>
      <c r="C1411" t="s">
        <v>1355</v>
      </c>
      <c r="D1411" t="s">
        <v>1356</v>
      </c>
      <c r="F1411" s="245" t="s">
        <v>181</v>
      </c>
    </row>
    <row r="1412" spans="1:6" hidden="1" x14ac:dyDescent="0.25">
      <c r="A1412">
        <v>5051</v>
      </c>
      <c r="B1412" t="s">
        <v>231</v>
      </c>
      <c r="C1412" t="s">
        <v>1357</v>
      </c>
      <c r="D1412" t="s">
        <v>1356</v>
      </c>
      <c r="F1412" s="245" t="s">
        <v>191</v>
      </c>
    </row>
    <row r="1413" spans="1:6" hidden="1" x14ac:dyDescent="0.25">
      <c r="A1413">
        <v>5052</v>
      </c>
      <c r="B1413" t="s">
        <v>243</v>
      </c>
      <c r="C1413" t="s">
        <v>1358</v>
      </c>
      <c r="D1413" t="s">
        <v>1356</v>
      </c>
      <c r="F1413" s="245" t="s">
        <v>185</v>
      </c>
    </row>
    <row r="1414" spans="1:6" hidden="1" x14ac:dyDescent="0.25">
      <c r="A1414">
        <v>5053</v>
      </c>
      <c r="B1414" t="s">
        <v>231</v>
      </c>
      <c r="C1414" t="s">
        <v>1359</v>
      </c>
      <c r="D1414" t="s">
        <v>1356</v>
      </c>
      <c r="F1414" s="245" t="s">
        <v>191</v>
      </c>
    </row>
    <row r="1415" spans="1:6" hidden="1" x14ac:dyDescent="0.25">
      <c r="A1415">
        <v>5054</v>
      </c>
      <c r="B1415" t="s">
        <v>231</v>
      </c>
      <c r="C1415" t="s">
        <v>1360</v>
      </c>
      <c r="D1415" t="s">
        <v>1356</v>
      </c>
      <c r="F1415" s="245" t="s">
        <v>191</v>
      </c>
    </row>
    <row r="1416" spans="1:6" hidden="1" x14ac:dyDescent="0.25">
      <c r="A1416">
        <v>5055</v>
      </c>
      <c r="B1416" t="s">
        <v>231</v>
      </c>
      <c r="C1416" t="s">
        <v>1361</v>
      </c>
      <c r="D1416" t="s">
        <v>1356</v>
      </c>
      <c r="F1416" s="245" t="s">
        <v>191</v>
      </c>
    </row>
    <row r="1417" spans="1:6" hidden="1" x14ac:dyDescent="0.25">
      <c r="A1417">
        <v>5061</v>
      </c>
      <c r="B1417" t="s">
        <v>231</v>
      </c>
      <c r="C1417" t="s">
        <v>1362</v>
      </c>
      <c r="D1417" t="s">
        <v>1356</v>
      </c>
      <c r="F1417" s="245" t="s">
        <v>191</v>
      </c>
    </row>
    <row r="1418" spans="1:6" hidden="1" x14ac:dyDescent="0.25">
      <c r="A1418">
        <v>5062</v>
      </c>
      <c r="B1418" t="s">
        <v>231</v>
      </c>
      <c r="C1418" t="s">
        <v>1363</v>
      </c>
      <c r="D1418" t="s">
        <v>1356</v>
      </c>
      <c r="F1418" s="245" t="s">
        <v>191</v>
      </c>
    </row>
    <row r="1419" spans="1:6" hidden="1" x14ac:dyDescent="0.25">
      <c r="A1419">
        <v>5063</v>
      </c>
      <c r="B1419" t="s">
        <v>231</v>
      </c>
      <c r="C1419" t="s">
        <v>1364</v>
      </c>
      <c r="D1419" t="s">
        <v>1356</v>
      </c>
      <c r="F1419" s="245" t="s">
        <v>191</v>
      </c>
    </row>
    <row r="1420" spans="1:6" hidden="1" x14ac:dyDescent="0.25">
      <c r="A1420">
        <v>5064</v>
      </c>
      <c r="B1420" t="s">
        <v>231</v>
      </c>
      <c r="C1420" t="s">
        <v>1365</v>
      </c>
      <c r="D1420" t="s">
        <v>1356</v>
      </c>
      <c r="F1420" s="245" t="s">
        <v>191</v>
      </c>
    </row>
    <row r="1421" spans="1:6" hidden="1" x14ac:dyDescent="0.25">
      <c r="A1421">
        <v>5065</v>
      </c>
      <c r="B1421" t="s">
        <v>231</v>
      </c>
      <c r="C1421" t="s">
        <v>1366</v>
      </c>
      <c r="D1421" t="s">
        <v>1356</v>
      </c>
      <c r="F1421" s="245" t="s">
        <v>191</v>
      </c>
    </row>
    <row r="1422" spans="1:6" hidden="1" x14ac:dyDescent="0.25">
      <c r="A1422">
        <v>5071</v>
      </c>
      <c r="B1422" t="s">
        <v>243</v>
      </c>
      <c r="C1422" t="s">
        <v>1367</v>
      </c>
      <c r="D1422" t="s">
        <v>1356</v>
      </c>
      <c r="F1422" s="245" t="s">
        <v>185</v>
      </c>
    </row>
    <row r="1423" spans="1:6" hidden="1" x14ac:dyDescent="0.25">
      <c r="A1423">
        <v>5081</v>
      </c>
      <c r="B1423" t="s">
        <v>231</v>
      </c>
      <c r="C1423" t="s">
        <v>1368</v>
      </c>
      <c r="D1423" t="s">
        <v>1356</v>
      </c>
      <c r="F1423" s="245" t="s">
        <v>191</v>
      </c>
    </row>
    <row r="1424" spans="1:6" hidden="1" x14ac:dyDescent="0.25">
      <c r="A1424">
        <v>5082</v>
      </c>
      <c r="B1424" t="s">
        <v>231</v>
      </c>
      <c r="C1424" t="s">
        <v>1369</v>
      </c>
      <c r="D1424" t="s">
        <v>1356</v>
      </c>
      <c r="F1424" s="245" t="s">
        <v>191</v>
      </c>
    </row>
    <row r="1425" spans="1:6" hidden="1" x14ac:dyDescent="0.25">
      <c r="A1425">
        <v>5083</v>
      </c>
      <c r="B1425" t="s">
        <v>231</v>
      </c>
      <c r="C1425" t="s">
        <v>1370</v>
      </c>
      <c r="D1425" t="s">
        <v>1356</v>
      </c>
      <c r="F1425" s="245" t="s">
        <v>191</v>
      </c>
    </row>
    <row r="1426" spans="1:6" hidden="1" x14ac:dyDescent="0.25">
      <c r="A1426">
        <v>5084</v>
      </c>
      <c r="B1426" t="s">
        <v>231</v>
      </c>
      <c r="C1426" t="s">
        <v>1371</v>
      </c>
      <c r="D1426" t="s">
        <v>1356</v>
      </c>
      <c r="F1426" s="245" t="s">
        <v>191</v>
      </c>
    </row>
    <row r="1427" spans="1:6" hidden="1" x14ac:dyDescent="0.25">
      <c r="A1427">
        <v>5085</v>
      </c>
      <c r="B1427" t="s">
        <v>243</v>
      </c>
      <c r="C1427" t="s">
        <v>1372</v>
      </c>
      <c r="D1427" t="s">
        <v>1356</v>
      </c>
      <c r="F1427" s="245" t="s">
        <v>185</v>
      </c>
    </row>
    <row r="1428" spans="1:6" hidden="1" x14ac:dyDescent="0.25">
      <c r="A1428">
        <v>5091</v>
      </c>
      <c r="B1428" t="s">
        <v>231</v>
      </c>
      <c r="C1428" t="s">
        <v>1373</v>
      </c>
      <c r="D1428" t="s">
        <v>1356</v>
      </c>
      <c r="F1428" s="245" t="s">
        <v>191</v>
      </c>
    </row>
    <row r="1429" spans="1:6" hidden="1" x14ac:dyDescent="0.25">
      <c r="A1429">
        <v>5092</v>
      </c>
      <c r="B1429" t="s">
        <v>231</v>
      </c>
      <c r="C1429" t="s">
        <v>1374</v>
      </c>
      <c r="D1429" t="s">
        <v>1356</v>
      </c>
      <c r="F1429" s="245" t="s">
        <v>191</v>
      </c>
    </row>
    <row r="1430" spans="1:6" hidden="1" x14ac:dyDescent="0.25">
      <c r="A1430">
        <v>5093</v>
      </c>
      <c r="B1430" t="s">
        <v>231</v>
      </c>
      <c r="C1430" t="s">
        <v>1375</v>
      </c>
      <c r="D1430" t="s">
        <v>1356</v>
      </c>
      <c r="F1430" s="245" t="s">
        <v>191</v>
      </c>
    </row>
    <row r="1431" spans="1:6" hidden="1" x14ac:dyDescent="0.25">
      <c r="A1431">
        <v>5094</v>
      </c>
      <c r="B1431" t="s">
        <v>231</v>
      </c>
      <c r="C1431" t="s">
        <v>1376</v>
      </c>
      <c r="D1431" t="s">
        <v>1356</v>
      </c>
      <c r="F1431" s="245" t="s">
        <v>191</v>
      </c>
    </row>
    <row r="1432" spans="1:6" hidden="1" x14ac:dyDescent="0.25">
      <c r="A1432">
        <v>5095</v>
      </c>
      <c r="B1432" t="s">
        <v>231</v>
      </c>
      <c r="C1432" t="s">
        <v>1374</v>
      </c>
      <c r="D1432" t="s">
        <v>1356</v>
      </c>
      <c r="F1432" s="245" t="s">
        <v>191</v>
      </c>
    </row>
    <row r="1433" spans="1:6" hidden="1" x14ac:dyDescent="0.25">
      <c r="A1433">
        <v>5100</v>
      </c>
      <c r="B1433" t="s">
        <v>243</v>
      </c>
      <c r="C1433" t="s">
        <v>1377</v>
      </c>
      <c r="D1433" t="s">
        <v>1356</v>
      </c>
      <c r="F1433" s="245" t="s">
        <v>185</v>
      </c>
    </row>
    <row r="1434" spans="1:6" hidden="1" x14ac:dyDescent="0.25">
      <c r="A1434">
        <v>5111</v>
      </c>
      <c r="B1434" t="s">
        <v>231</v>
      </c>
      <c r="C1434" t="s">
        <v>1378</v>
      </c>
      <c r="D1434" t="s">
        <v>1356</v>
      </c>
      <c r="F1434" s="245" t="s">
        <v>191</v>
      </c>
    </row>
    <row r="1435" spans="1:6" hidden="1" x14ac:dyDescent="0.25">
      <c r="A1435">
        <v>5121</v>
      </c>
      <c r="B1435" t="s">
        <v>231</v>
      </c>
      <c r="C1435" t="s">
        <v>1379</v>
      </c>
      <c r="D1435" t="s">
        <v>1356</v>
      </c>
      <c r="F1435" s="245" t="s">
        <v>191</v>
      </c>
    </row>
    <row r="1436" spans="1:6" hidden="1" x14ac:dyDescent="0.25">
      <c r="A1436">
        <v>5122</v>
      </c>
      <c r="B1436" t="s">
        <v>231</v>
      </c>
      <c r="C1436" t="s">
        <v>1380</v>
      </c>
      <c r="D1436" t="s">
        <v>1356</v>
      </c>
      <c r="F1436" s="245" t="s">
        <v>191</v>
      </c>
    </row>
    <row r="1437" spans="1:6" hidden="1" x14ac:dyDescent="0.25">
      <c r="A1437">
        <v>5123</v>
      </c>
      <c r="B1437" t="s">
        <v>243</v>
      </c>
      <c r="C1437" t="s">
        <v>1381</v>
      </c>
      <c r="D1437" t="s">
        <v>1356</v>
      </c>
      <c r="F1437" s="245" t="s">
        <v>185</v>
      </c>
    </row>
    <row r="1438" spans="1:6" hidden="1" x14ac:dyDescent="0.25">
      <c r="A1438">
        <v>5124</v>
      </c>
      <c r="B1438" t="s">
        <v>231</v>
      </c>
      <c r="C1438" t="s">
        <v>1382</v>
      </c>
      <c r="D1438" t="s">
        <v>1356</v>
      </c>
      <c r="F1438" s="245" t="s">
        <v>191</v>
      </c>
    </row>
    <row r="1439" spans="1:6" hidden="1" x14ac:dyDescent="0.25">
      <c r="A1439">
        <v>5125</v>
      </c>
      <c r="B1439" t="s">
        <v>231</v>
      </c>
      <c r="C1439" t="s">
        <v>1383</v>
      </c>
      <c r="D1439" t="s">
        <v>1356</v>
      </c>
      <c r="F1439" s="245" t="s">
        <v>191</v>
      </c>
    </row>
    <row r="1440" spans="1:6" hidden="1" x14ac:dyDescent="0.25">
      <c r="A1440">
        <v>5126</v>
      </c>
      <c r="B1440" t="s">
        <v>243</v>
      </c>
      <c r="C1440" t="s">
        <v>1384</v>
      </c>
      <c r="D1440" t="s">
        <v>1356</v>
      </c>
      <c r="F1440" s="245" t="s">
        <v>185</v>
      </c>
    </row>
    <row r="1441" spans="1:6" hidden="1" x14ac:dyDescent="0.25">
      <c r="A1441">
        <v>5130</v>
      </c>
      <c r="B1441" t="s">
        <v>243</v>
      </c>
      <c r="C1441" t="s">
        <v>1385</v>
      </c>
      <c r="D1441" t="s">
        <v>1356</v>
      </c>
      <c r="F1441" s="245" t="s">
        <v>185</v>
      </c>
    </row>
    <row r="1442" spans="1:6" hidden="1" x14ac:dyDescent="0.25">
      <c r="A1442">
        <v>5135</v>
      </c>
      <c r="B1442" t="s">
        <v>231</v>
      </c>
      <c r="C1442" t="s">
        <v>1386</v>
      </c>
      <c r="D1442" t="s">
        <v>1356</v>
      </c>
      <c r="F1442" s="245" t="s">
        <v>191</v>
      </c>
    </row>
    <row r="1443" spans="1:6" hidden="1" x14ac:dyDescent="0.25">
      <c r="A1443">
        <v>5136</v>
      </c>
      <c r="B1443" t="s">
        <v>231</v>
      </c>
      <c r="C1443" t="s">
        <v>1387</v>
      </c>
      <c r="D1443" t="s">
        <v>1356</v>
      </c>
      <c r="F1443" s="245" t="s">
        <v>191</v>
      </c>
    </row>
    <row r="1444" spans="1:6" hidden="1" x14ac:dyDescent="0.25">
      <c r="A1444">
        <v>5137</v>
      </c>
      <c r="B1444" t="s">
        <v>243</v>
      </c>
      <c r="C1444" t="s">
        <v>1388</v>
      </c>
      <c r="D1444" t="s">
        <v>1356</v>
      </c>
      <c r="F1444" s="245" t="s">
        <v>185</v>
      </c>
    </row>
    <row r="1445" spans="1:6" hidden="1" x14ac:dyDescent="0.25">
      <c r="A1445">
        <v>5141</v>
      </c>
      <c r="B1445" t="s">
        <v>231</v>
      </c>
      <c r="C1445" t="s">
        <v>1389</v>
      </c>
      <c r="D1445" t="s">
        <v>1356</v>
      </c>
      <c r="F1445" s="245" t="s">
        <v>191</v>
      </c>
    </row>
    <row r="1446" spans="1:6" hidden="1" x14ac:dyDescent="0.25">
      <c r="A1446">
        <v>5142</v>
      </c>
      <c r="B1446" t="s">
        <v>231</v>
      </c>
      <c r="C1446" t="s">
        <v>1390</v>
      </c>
      <c r="D1446" t="s">
        <v>1356</v>
      </c>
      <c r="F1446" s="245" t="s">
        <v>191</v>
      </c>
    </row>
    <row r="1447" spans="1:6" hidden="1" x14ac:dyDescent="0.25">
      <c r="A1447">
        <v>5143</v>
      </c>
      <c r="B1447" t="s">
        <v>231</v>
      </c>
      <c r="C1447" t="s">
        <v>1391</v>
      </c>
      <c r="D1447" t="s">
        <v>1356</v>
      </c>
      <c r="F1447" s="245" t="s">
        <v>191</v>
      </c>
    </row>
    <row r="1448" spans="1:6" hidden="1" x14ac:dyDescent="0.25">
      <c r="A1448">
        <v>5144</v>
      </c>
      <c r="B1448" t="s">
        <v>231</v>
      </c>
      <c r="C1448" t="s">
        <v>1392</v>
      </c>
      <c r="D1448" t="s">
        <v>1356</v>
      </c>
      <c r="F1448" s="245" t="s">
        <v>191</v>
      </c>
    </row>
    <row r="1449" spans="1:6" hidden="1" x14ac:dyDescent="0.25">
      <c r="A1449">
        <v>5152</v>
      </c>
      <c r="B1449" t="s">
        <v>243</v>
      </c>
      <c r="C1449" t="s">
        <v>1377</v>
      </c>
      <c r="D1449" t="s">
        <v>1356</v>
      </c>
      <c r="F1449" s="245" t="s">
        <v>185</v>
      </c>
    </row>
    <row r="1450" spans="1:6" hidden="1" x14ac:dyDescent="0.25">
      <c r="A1450">
        <v>5200</v>
      </c>
      <c r="B1450" t="s">
        <v>243</v>
      </c>
      <c r="C1450" t="s">
        <v>1393</v>
      </c>
      <c r="D1450" t="s">
        <v>1356</v>
      </c>
      <c r="F1450" s="245" t="s">
        <v>185</v>
      </c>
    </row>
    <row r="1451" spans="1:6" hidden="1" x14ac:dyDescent="0.25">
      <c r="A1451">
        <v>5211</v>
      </c>
      <c r="B1451" t="s">
        <v>231</v>
      </c>
      <c r="C1451" t="s">
        <v>1394</v>
      </c>
      <c r="D1451" t="s">
        <v>1356</v>
      </c>
      <c r="F1451" s="245" t="s">
        <v>191</v>
      </c>
    </row>
    <row r="1452" spans="1:6" hidden="1" x14ac:dyDescent="0.25">
      <c r="A1452">
        <v>5212</v>
      </c>
      <c r="B1452" t="s">
        <v>243</v>
      </c>
      <c r="C1452" t="s">
        <v>1393</v>
      </c>
      <c r="D1452" t="s">
        <v>1356</v>
      </c>
      <c r="F1452" s="245" t="s">
        <v>185</v>
      </c>
    </row>
    <row r="1453" spans="1:6" hidden="1" x14ac:dyDescent="0.25">
      <c r="A1453">
        <v>5213</v>
      </c>
      <c r="B1453" t="s">
        <v>243</v>
      </c>
      <c r="C1453" t="s">
        <v>1395</v>
      </c>
      <c r="D1453" t="s">
        <v>1356</v>
      </c>
      <c r="F1453" s="245" t="s">
        <v>185</v>
      </c>
    </row>
    <row r="1454" spans="1:6" hidden="1" x14ac:dyDescent="0.25">
      <c r="A1454">
        <v>5222</v>
      </c>
      <c r="B1454" t="s">
        <v>231</v>
      </c>
      <c r="C1454" t="s">
        <v>1396</v>
      </c>
      <c r="D1454" t="s">
        <v>1356</v>
      </c>
      <c r="F1454" s="245" t="s">
        <v>191</v>
      </c>
    </row>
    <row r="1455" spans="1:6" hidden="1" x14ac:dyDescent="0.25">
      <c r="A1455">
        <v>5231</v>
      </c>
      <c r="B1455" t="s">
        <v>243</v>
      </c>
      <c r="C1455" t="s">
        <v>1395</v>
      </c>
      <c r="D1455" t="s">
        <v>1356</v>
      </c>
      <c r="F1455" s="245" t="s">
        <v>185</v>
      </c>
    </row>
    <row r="1456" spans="1:6" x14ac:dyDescent="0.25">
      <c r="A1456">
        <v>5232</v>
      </c>
      <c r="B1456" t="s">
        <v>231</v>
      </c>
      <c r="C1456" t="s">
        <v>1397</v>
      </c>
      <c r="D1456" t="s">
        <v>1356</v>
      </c>
      <c r="F1456" s="245" t="s">
        <v>195</v>
      </c>
    </row>
    <row r="1457" spans="1:6" hidden="1" x14ac:dyDescent="0.25">
      <c r="A1457">
        <v>5233</v>
      </c>
      <c r="B1457" t="s">
        <v>231</v>
      </c>
      <c r="C1457" t="s">
        <v>1398</v>
      </c>
      <c r="D1457" t="s">
        <v>1356</v>
      </c>
      <c r="F1457" s="245" t="s">
        <v>191</v>
      </c>
    </row>
    <row r="1458" spans="1:6" hidden="1" x14ac:dyDescent="0.25">
      <c r="A1458">
        <v>5234</v>
      </c>
      <c r="B1458" t="s">
        <v>231</v>
      </c>
      <c r="C1458" t="s">
        <v>1399</v>
      </c>
      <c r="D1458" t="s">
        <v>1356</v>
      </c>
      <c r="F1458" s="245" t="s">
        <v>191</v>
      </c>
    </row>
    <row r="1459" spans="1:6" hidden="1" x14ac:dyDescent="0.25">
      <c r="A1459">
        <v>5235</v>
      </c>
      <c r="B1459" t="s">
        <v>231</v>
      </c>
      <c r="C1459" t="s">
        <v>1400</v>
      </c>
      <c r="D1459" t="s">
        <v>1356</v>
      </c>
      <c r="F1459" s="245" t="s">
        <v>191</v>
      </c>
    </row>
    <row r="1460" spans="1:6" hidden="1" x14ac:dyDescent="0.25">
      <c r="A1460">
        <v>5241</v>
      </c>
      <c r="B1460" t="s">
        <v>243</v>
      </c>
      <c r="C1460" t="s">
        <v>1401</v>
      </c>
      <c r="D1460" t="s">
        <v>1356</v>
      </c>
      <c r="F1460" s="245" t="s">
        <v>185</v>
      </c>
    </row>
    <row r="1461" spans="1:6" hidden="1" x14ac:dyDescent="0.25">
      <c r="A1461">
        <v>5243</v>
      </c>
      <c r="B1461" t="s">
        <v>231</v>
      </c>
      <c r="C1461" t="s">
        <v>1402</v>
      </c>
      <c r="D1461" t="s">
        <v>1356</v>
      </c>
      <c r="F1461" s="245" t="s">
        <v>191</v>
      </c>
    </row>
    <row r="1462" spans="1:6" hidden="1" x14ac:dyDescent="0.25">
      <c r="A1462">
        <v>5244</v>
      </c>
      <c r="B1462" t="s">
        <v>231</v>
      </c>
      <c r="C1462" t="s">
        <v>1403</v>
      </c>
      <c r="D1462" t="s">
        <v>1356</v>
      </c>
      <c r="F1462" s="245" t="s">
        <v>191</v>
      </c>
    </row>
    <row r="1463" spans="1:6" hidden="1" x14ac:dyDescent="0.25">
      <c r="A1463">
        <v>5300</v>
      </c>
      <c r="B1463" t="s">
        <v>243</v>
      </c>
      <c r="C1463" t="s">
        <v>1404</v>
      </c>
      <c r="D1463" t="s">
        <v>1356</v>
      </c>
      <c r="F1463" s="245" t="s">
        <v>185</v>
      </c>
    </row>
    <row r="1464" spans="1:6" hidden="1" x14ac:dyDescent="0.25">
      <c r="A1464">
        <v>5309</v>
      </c>
      <c r="B1464" t="s">
        <v>231</v>
      </c>
      <c r="C1464" t="s">
        <v>1405</v>
      </c>
      <c r="D1464" t="s">
        <v>1356</v>
      </c>
      <c r="F1464" s="245" t="s">
        <v>191</v>
      </c>
    </row>
    <row r="1465" spans="1:6" hidden="1" x14ac:dyDescent="0.25">
      <c r="A1465">
        <v>5310</v>
      </c>
      <c r="B1465" t="s">
        <v>243</v>
      </c>
      <c r="C1465" t="s">
        <v>1406</v>
      </c>
      <c r="D1465" t="s">
        <v>1356</v>
      </c>
      <c r="F1465" s="245" t="s">
        <v>185</v>
      </c>
    </row>
    <row r="1466" spans="1:6" hidden="1" x14ac:dyDescent="0.25">
      <c r="A1466">
        <v>5321</v>
      </c>
      <c r="B1466" t="s">
        <v>231</v>
      </c>
      <c r="C1466" t="s">
        <v>1407</v>
      </c>
      <c r="D1466" t="s">
        <v>1356</v>
      </c>
      <c r="F1466" s="245" t="s">
        <v>191</v>
      </c>
    </row>
    <row r="1467" spans="1:6" hidden="1" x14ac:dyDescent="0.25">
      <c r="A1467">
        <v>5322</v>
      </c>
      <c r="B1467" t="s">
        <v>231</v>
      </c>
      <c r="C1467" t="s">
        <v>1408</v>
      </c>
      <c r="D1467" t="s">
        <v>1356</v>
      </c>
      <c r="F1467" s="245" t="s">
        <v>191</v>
      </c>
    </row>
    <row r="1468" spans="1:6" hidden="1" x14ac:dyDescent="0.25">
      <c r="A1468">
        <v>5323</v>
      </c>
      <c r="B1468" t="s">
        <v>231</v>
      </c>
      <c r="C1468" t="s">
        <v>1408</v>
      </c>
      <c r="D1468" t="s">
        <v>1356</v>
      </c>
      <c r="F1468" s="245" t="s">
        <v>191</v>
      </c>
    </row>
    <row r="1469" spans="1:6" hidden="1" x14ac:dyDescent="0.25">
      <c r="A1469">
        <v>5324</v>
      </c>
      <c r="B1469" t="s">
        <v>231</v>
      </c>
      <c r="C1469" t="s">
        <v>1409</v>
      </c>
      <c r="D1469" t="s">
        <v>1356</v>
      </c>
      <c r="F1469" s="245" t="s">
        <v>191</v>
      </c>
    </row>
    <row r="1470" spans="1:6" hidden="1" x14ac:dyDescent="0.25">
      <c r="A1470">
        <v>5331</v>
      </c>
      <c r="B1470" t="s">
        <v>243</v>
      </c>
      <c r="C1470" t="s">
        <v>1410</v>
      </c>
      <c r="D1470" t="s">
        <v>1356</v>
      </c>
      <c r="F1470" s="245" t="s">
        <v>185</v>
      </c>
    </row>
    <row r="1471" spans="1:6" hidden="1" x14ac:dyDescent="0.25">
      <c r="A1471">
        <v>5340</v>
      </c>
      <c r="B1471" t="s">
        <v>243</v>
      </c>
      <c r="C1471" t="s">
        <v>1411</v>
      </c>
      <c r="D1471" t="s">
        <v>1356</v>
      </c>
      <c r="F1471" s="245" t="s">
        <v>185</v>
      </c>
    </row>
    <row r="1472" spans="1:6" hidden="1" x14ac:dyDescent="0.25">
      <c r="A1472">
        <v>5349</v>
      </c>
      <c r="B1472" t="s">
        <v>243</v>
      </c>
      <c r="C1472" t="s">
        <v>1410</v>
      </c>
      <c r="D1472" t="s">
        <v>1356</v>
      </c>
      <c r="F1472" s="245" t="s">
        <v>185</v>
      </c>
    </row>
    <row r="1473" spans="1:6" hidden="1" x14ac:dyDescent="0.25">
      <c r="A1473">
        <v>5350</v>
      </c>
      <c r="B1473" t="s">
        <v>243</v>
      </c>
      <c r="C1473" t="s">
        <v>1412</v>
      </c>
      <c r="D1473" t="s">
        <v>1356</v>
      </c>
      <c r="F1473" s="245" t="s">
        <v>185</v>
      </c>
    </row>
    <row r="1474" spans="1:6" hidden="1" x14ac:dyDescent="0.25">
      <c r="A1474">
        <v>5358</v>
      </c>
      <c r="B1474" t="s">
        <v>243</v>
      </c>
      <c r="C1474" t="s">
        <v>1412</v>
      </c>
      <c r="D1474" t="s">
        <v>1356</v>
      </c>
      <c r="F1474" s="245" t="s">
        <v>185</v>
      </c>
    </row>
    <row r="1475" spans="1:6" hidden="1" x14ac:dyDescent="0.25">
      <c r="A1475">
        <v>5359</v>
      </c>
      <c r="B1475" t="s">
        <v>243</v>
      </c>
      <c r="C1475" t="s">
        <v>1412</v>
      </c>
      <c r="D1475" t="s">
        <v>1356</v>
      </c>
      <c r="F1475" s="245" t="s">
        <v>185</v>
      </c>
    </row>
    <row r="1476" spans="1:6" hidden="1" x14ac:dyDescent="0.25">
      <c r="A1476">
        <v>5361</v>
      </c>
      <c r="B1476" t="s">
        <v>231</v>
      </c>
      <c r="C1476" t="s">
        <v>1413</v>
      </c>
      <c r="D1476" t="s">
        <v>1356</v>
      </c>
      <c r="F1476" s="245" t="s">
        <v>191</v>
      </c>
    </row>
    <row r="1477" spans="1:6" hidden="1" x14ac:dyDescent="0.25">
      <c r="A1477">
        <v>5362</v>
      </c>
      <c r="B1477" t="s">
        <v>231</v>
      </c>
      <c r="C1477" t="s">
        <v>1414</v>
      </c>
      <c r="D1477" t="s">
        <v>1356</v>
      </c>
      <c r="F1477" s="245" t="s">
        <v>191</v>
      </c>
    </row>
    <row r="1478" spans="1:6" hidden="1" x14ac:dyDescent="0.25">
      <c r="A1478">
        <v>5363</v>
      </c>
      <c r="B1478" t="s">
        <v>231</v>
      </c>
      <c r="C1478" t="s">
        <v>1415</v>
      </c>
      <c r="D1478" t="s">
        <v>1356</v>
      </c>
      <c r="F1478" s="245" t="s">
        <v>191</v>
      </c>
    </row>
    <row r="1479" spans="1:6" hidden="1" x14ac:dyDescent="0.25">
      <c r="A1479">
        <v>5400</v>
      </c>
      <c r="B1479" t="s">
        <v>243</v>
      </c>
      <c r="C1479" t="s">
        <v>1416</v>
      </c>
      <c r="D1479" t="s">
        <v>1356</v>
      </c>
      <c r="F1479" s="245" t="s">
        <v>185</v>
      </c>
    </row>
    <row r="1480" spans="1:6" hidden="1" x14ac:dyDescent="0.25">
      <c r="A1480">
        <v>5411</v>
      </c>
      <c r="B1480" t="s">
        <v>231</v>
      </c>
      <c r="C1480" t="s">
        <v>1417</v>
      </c>
      <c r="D1480" t="s">
        <v>1356</v>
      </c>
      <c r="F1480" s="245" t="s">
        <v>191</v>
      </c>
    </row>
    <row r="1481" spans="1:6" hidden="1" x14ac:dyDescent="0.25">
      <c r="A1481">
        <v>5412</v>
      </c>
      <c r="B1481" t="s">
        <v>231</v>
      </c>
      <c r="C1481" t="s">
        <v>1418</v>
      </c>
      <c r="D1481" t="s">
        <v>1356</v>
      </c>
      <c r="F1481" s="245" t="s">
        <v>191</v>
      </c>
    </row>
    <row r="1482" spans="1:6" hidden="1" x14ac:dyDescent="0.25">
      <c r="A1482">
        <v>5420</v>
      </c>
      <c r="B1482" t="s">
        <v>243</v>
      </c>
      <c r="C1482" t="s">
        <v>1419</v>
      </c>
      <c r="D1482" t="s">
        <v>1356</v>
      </c>
      <c r="F1482" s="245" t="s">
        <v>185</v>
      </c>
    </row>
    <row r="1483" spans="1:6" hidden="1" x14ac:dyDescent="0.25">
      <c r="A1483">
        <v>5430</v>
      </c>
      <c r="B1483" t="s">
        <v>243</v>
      </c>
      <c r="C1483" t="s">
        <v>1420</v>
      </c>
      <c r="D1483" t="s">
        <v>1356</v>
      </c>
      <c r="F1483" s="245" t="s">
        <v>185</v>
      </c>
    </row>
    <row r="1484" spans="1:6" hidden="1" x14ac:dyDescent="0.25">
      <c r="A1484">
        <v>5435</v>
      </c>
      <c r="B1484" t="s">
        <v>243</v>
      </c>
      <c r="C1484" t="s">
        <v>1421</v>
      </c>
      <c r="D1484" t="s">
        <v>1356</v>
      </c>
      <c r="F1484" s="245" t="s">
        <v>185</v>
      </c>
    </row>
    <row r="1485" spans="1:6" hidden="1" x14ac:dyDescent="0.25">
      <c r="A1485">
        <v>5440</v>
      </c>
      <c r="B1485" t="s">
        <v>243</v>
      </c>
      <c r="C1485" t="s">
        <v>1422</v>
      </c>
      <c r="D1485" t="s">
        <v>1356</v>
      </c>
      <c r="F1485" s="245" t="s">
        <v>185</v>
      </c>
    </row>
    <row r="1486" spans="1:6" hidden="1" x14ac:dyDescent="0.25">
      <c r="A1486">
        <v>5449</v>
      </c>
      <c r="B1486" t="s">
        <v>243</v>
      </c>
      <c r="C1486" t="s">
        <v>1422</v>
      </c>
      <c r="D1486" t="s">
        <v>1356</v>
      </c>
      <c r="F1486" s="245" t="s">
        <v>185</v>
      </c>
    </row>
    <row r="1487" spans="1:6" hidden="1" x14ac:dyDescent="0.25">
      <c r="A1487">
        <v>5451</v>
      </c>
      <c r="B1487" t="s">
        <v>231</v>
      </c>
      <c r="C1487" t="s">
        <v>1423</v>
      </c>
      <c r="D1487" t="s">
        <v>1356</v>
      </c>
      <c r="F1487" s="245" t="s">
        <v>191</v>
      </c>
    </row>
    <row r="1488" spans="1:6" hidden="1" x14ac:dyDescent="0.25">
      <c r="A1488">
        <v>5452</v>
      </c>
      <c r="B1488" t="s">
        <v>231</v>
      </c>
      <c r="C1488" t="s">
        <v>1424</v>
      </c>
      <c r="D1488" t="s">
        <v>1356</v>
      </c>
      <c r="F1488" s="245" t="s">
        <v>191</v>
      </c>
    </row>
    <row r="1489" spans="1:6" hidden="1" x14ac:dyDescent="0.25">
      <c r="A1489">
        <v>5453</v>
      </c>
      <c r="B1489" t="s">
        <v>231</v>
      </c>
      <c r="C1489" t="s">
        <v>1425</v>
      </c>
      <c r="D1489" t="s">
        <v>1356</v>
      </c>
      <c r="F1489" s="245" t="s">
        <v>191</v>
      </c>
    </row>
    <row r="1490" spans="1:6" hidden="1" x14ac:dyDescent="0.25">
      <c r="A1490">
        <v>5461</v>
      </c>
      <c r="B1490" t="s">
        <v>243</v>
      </c>
      <c r="C1490" t="s">
        <v>1420</v>
      </c>
      <c r="D1490" t="s">
        <v>1356</v>
      </c>
      <c r="F1490" s="245" t="s">
        <v>185</v>
      </c>
    </row>
    <row r="1491" spans="1:6" hidden="1" x14ac:dyDescent="0.25">
      <c r="A1491">
        <v>5462</v>
      </c>
      <c r="B1491" t="s">
        <v>231</v>
      </c>
      <c r="C1491" t="s">
        <v>1426</v>
      </c>
      <c r="D1491" t="s">
        <v>1356</v>
      </c>
      <c r="F1491" s="245" t="s">
        <v>191</v>
      </c>
    </row>
    <row r="1492" spans="1:6" hidden="1" x14ac:dyDescent="0.25">
      <c r="A1492">
        <v>5463</v>
      </c>
      <c r="B1492" t="s">
        <v>231</v>
      </c>
      <c r="C1492" t="s">
        <v>1427</v>
      </c>
      <c r="D1492" t="s">
        <v>1356</v>
      </c>
      <c r="F1492" s="245" t="s">
        <v>191</v>
      </c>
    </row>
    <row r="1493" spans="1:6" hidden="1" x14ac:dyDescent="0.25">
      <c r="A1493">
        <v>5464</v>
      </c>
      <c r="B1493" t="s">
        <v>231</v>
      </c>
      <c r="C1493" t="s">
        <v>1428</v>
      </c>
      <c r="D1493" t="s">
        <v>1356</v>
      </c>
      <c r="F1493" s="245" t="s">
        <v>191</v>
      </c>
    </row>
    <row r="1494" spans="1:6" hidden="1" x14ac:dyDescent="0.25">
      <c r="A1494">
        <v>5465</v>
      </c>
      <c r="B1494" t="s">
        <v>231</v>
      </c>
      <c r="C1494" t="s">
        <v>1429</v>
      </c>
      <c r="D1494" t="s">
        <v>1356</v>
      </c>
      <c r="F1494" s="245" t="s">
        <v>191</v>
      </c>
    </row>
    <row r="1495" spans="1:6" hidden="1" x14ac:dyDescent="0.25">
      <c r="A1495">
        <v>5471</v>
      </c>
      <c r="B1495" t="s">
        <v>231</v>
      </c>
      <c r="C1495" t="s">
        <v>1430</v>
      </c>
      <c r="D1495" t="s">
        <v>1356</v>
      </c>
      <c r="F1495" s="245" t="s">
        <v>191</v>
      </c>
    </row>
    <row r="1496" spans="1:6" hidden="1" x14ac:dyDescent="0.25">
      <c r="A1496">
        <v>5472</v>
      </c>
      <c r="B1496" t="s">
        <v>231</v>
      </c>
      <c r="C1496" t="s">
        <v>1430</v>
      </c>
      <c r="D1496" t="s">
        <v>1356</v>
      </c>
      <c r="F1496" s="245" t="s">
        <v>191</v>
      </c>
    </row>
    <row r="1497" spans="1:6" hidden="1" x14ac:dyDescent="0.25">
      <c r="A1497">
        <v>5474</v>
      </c>
      <c r="B1497" t="s">
        <v>231</v>
      </c>
      <c r="C1497" t="s">
        <v>1431</v>
      </c>
      <c r="D1497" t="s">
        <v>1356</v>
      </c>
      <c r="F1497" s="245" t="s">
        <v>191</v>
      </c>
    </row>
    <row r="1498" spans="1:6" hidden="1" x14ac:dyDescent="0.25">
      <c r="A1498">
        <v>5475</v>
      </c>
      <c r="B1498" t="s">
        <v>231</v>
      </c>
      <c r="C1498" t="s">
        <v>1432</v>
      </c>
      <c r="D1498" t="s">
        <v>1356</v>
      </c>
      <c r="F1498" s="245" t="s">
        <v>191</v>
      </c>
    </row>
    <row r="1499" spans="1:6" hidden="1" x14ac:dyDescent="0.25">
      <c r="A1499">
        <v>5476</v>
      </c>
      <c r="B1499" t="s">
        <v>231</v>
      </c>
      <c r="C1499" t="s">
        <v>1433</v>
      </c>
      <c r="D1499" t="s">
        <v>1356</v>
      </c>
      <c r="F1499" s="245" t="s">
        <v>191</v>
      </c>
    </row>
    <row r="1500" spans="1:6" hidden="1" x14ac:dyDescent="0.25">
      <c r="A1500">
        <v>5500</v>
      </c>
      <c r="B1500" t="s">
        <v>243</v>
      </c>
      <c r="C1500" t="s">
        <v>1434</v>
      </c>
      <c r="D1500" t="s">
        <v>1435</v>
      </c>
      <c r="F1500" s="245" t="s">
        <v>185</v>
      </c>
    </row>
    <row r="1501" spans="1:6" hidden="1" x14ac:dyDescent="0.25">
      <c r="A1501">
        <v>5502</v>
      </c>
      <c r="B1501" t="s">
        <v>243</v>
      </c>
      <c r="C1501" t="s">
        <v>1434</v>
      </c>
      <c r="D1501" t="s">
        <v>1435</v>
      </c>
      <c r="F1501" s="245" t="s">
        <v>185</v>
      </c>
    </row>
    <row r="1502" spans="1:6" hidden="1" x14ac:dyDescent="0.25">
      <c r="A1502">
        <v>5510</v>
      </c>
      <c r="B1502" t="s">
        <v>243</v>
      </c>
      <c r="C1502" t="s">
        <v>1436</v>
      </c>
      <c r="D1502" t="s">
        <v>1435</v>
      </c>
      <c r="F1502" s="245" t="s">
        <v>185</v>
      </c>
    </row>
    <row r="1503" spans="1:6" hidden="1" x14ac:dyDescent="0.25">
      <c r="A1503">
        <v>5515</v>
      </c>
      <c r="B1503" t="s">
        <v>231</v>
      </c>
      <c r="C1503" t="s">
        <v>1437</v>
      </c>
      <c r="D1503" t="s">
        <v>1435</v>
      </c>
      <c r="F1503" s="245" t="s">
        <v>191</v>
      </c>
    </row>
    <row r="1504" spans="1:6" hidden="1" x14ac:dyDescent="0.25">
      <c r="A1504">
        <v>5516</v>
      </c>
      <c r="B1504" t="s">
        <v>243</v>
      </c>
      <c r="C1504" t="s">
        <v>1438</v>
      </c>
      <c r="D1504" t="s">
        <v>1435</v>
      </c>
      <c r="F1504" s="245" t="s">
        <v>185</v>
      </c>
    </row>
    <row r="1505" spans="1:6" hidden="1" x14ac:dyDescent="0.25">
      <c r="A1505">
        <v>5520</v>
      </c>
      <c r="B1505" t="s">
        <v>243</v>
      </c>
      <c r="C1505" t="s">
        <v>1439</v>
      </c>
      <c r="D1505" t="s">
        <v>1435</v>
      </c>
      <c r="F1505" s="245" t="s">
        <v>185</v>
      </c>
    </row>
    <row r="1506" spans="1:6" hidden="1" x14ac:dyDescent="0.25">
      <c r="A1506">
        <v>5525</v>
      </c>
      <c r="B1506" t="s">
        <v>243</v>
      </c>
      <c r="C1506" t="s">
        <v>1440</v>
      </c>
      <c r="D1506" t="s">
        <v>1435</v>
      </c>
      <c r="F1506" s="245" t="s">
        <v>185</v>
      </c>
    </row>
    <row r="1507" spans="1:6" hidden="1" x14ac:dyDescent="0.25">
      <c r="A1507">
        <v>5526</v>
      </c>
      <c r="B1507" t="s">
        <v>231</v>
      </c>
      <c r="C1507" t="s">
        <v>1441</v>
      </c>
      <c r="D1507" t="s">
        <v>1435</v>
      </c>
      <c r="F1507" s="245" t="s">
        <v>191</v>
      </c>
    </row>
    <row r="1508" spans="1:6" hidden="1" x14ac:dyDescent="0.25">
      <c r="A1508">
        <v>5527</v>
      </c>
      <c r="B1508" t="s">
        <v>231</v>
      </c>
      <c r="C1508" t="s">
        <v>1442</v>
      </c>
      <c r="D1508" t="s">
        <v>1435</v>
      </c>
      <c r="F1508" s="245" t="s">
        <v>191</v>
      </c>
    </row>
    <row r="1509" spans="1:6" hidden="1" x14ac:dyDescent="0.25">
      <c r="A1509">
        <v>5530</v>
      </c>
      <c r="B1509" t="s">
        <v>243</v>
      </c>
      <c r="C1509" t="s">
        <v>1443</v>
      </c>
      <c r="D1509" t="s">
        <v>1435</v>
      </c>
      <c r="F1509" s="245" t="s">
        <v>185</v>
      </c>
    </row>
    <row r="1510" spans="1:6" hidden="1" x14ac:dyDescent="0.25">
      <c r="A1510">
        <v>5534</v>
      </c>
      <c r="B1510" t="s">
        <v>231</v>
      </c>
      <c r="C1510" t="s">
        <v>1444</v>
      </c>
      <c r="D1510" t="s">
        <v>1435</v>
      </c>
      <c r="F1510" s="245" t="s">
        <v>191</v>
      </c>
    </row>
    <row r="1511" spans="1:6" hidden="1" x14ac:dyDescent="0.25">
      <c r="A1511">
        <v>5536</v>
      </c>
      <c r="B1511" t="s">
        <v>231</v>
      </c>
      <c r="C1511" t="s">
        <v>1445</v>
      </c>
      <c r="D1511" t="s">
        <v>1435</v>
      </c>
      <c r="F1511" s="245" t="s">
        <v>191</v>
      </c>
    </row>
    <row r="1512" spans="1:6" hidden="1" x14ac:dyDescent="0.25">
      <c r="A1512">
        <v>5537</v>
      </c>
      <c r="B1512" t="s">
        <v>231</v>
      </c>
      <c r="C1512" t="s">
        <v>1446</v>
      </c>
      <c r="D1512" t="s">
        <v>1435</v>
      </c>
      <c r="F1512" s="245" t="s">
        <v>191</v>
      </c>
    </row>
    <row r="1513" spans="1:6" hidden="1" x14ac:dyDescent="0.25">
      <c r="A1513">
        <v>5538</v>
      </c>
      <c r="B1513" t="s">
        <v>231</v>
      </c>
      <c r="C1513" t="s">
        <v>1447</v>
      </c>
      <c r="D1513" t="s">
        <v>1435</v>
      </c>
      <c r="F1513" s="245" t="s">
        <v>191</v>
      </c>
    </row>
    <row r="1514" spans="1:6" hidden="1" x14ac:dyDescent="0.25">
      <c r="A1514">
        <v>5539</v>
      </c>
      <c r="B1514" t="s">
        <v>231</v>
      </c>
      <c r="C1514" t="s">
        <v>1448</v>
      </c>
      <c r="D1514" t="s">
        <v>1435</v>
      </c>
      <c r="F1514" s="245" t="s">
        <v>191</v>
      </c>
    </row>
    <row r="1515" spans="1:6" hidden="1" x14ac:dyDescent="0.25">
      <c r="A1515">
        <v>5540</v>
      </c>
      <c r="B1515" t="s">
        <v>243</v>
      </c>
      <c r="C1515" t="s">
        <v>1449</v>
      </c>
      <c r="D1515" t="s">
        <v>1435</v>
      </c>
      <c r="F1515" s="245" t="s">
        <v>185</v>
      </c>
    </row>
    <row r="1516" spans="1:6" hidden="1" x14ac:dyDescent="0.25">
      <c r="A1516">
        <v>5551</v>
      </c>
      <c r="B1516" t="s">
        <v>231</v>
      </c>
      <c r="C1516" t="s">
        <v>1450</v>
      </c>
      <c r="D1516" t="s">
        <v>1435</v>
      </c>
      <c r="F1516" s="245" t="s">
        <v>191</v>
      </c>
    </row>
    <row r="1517" spans="1:6" hidden="1" x14ac:dyDescent="0.25">
      <c r="A1517">
        <v>5552</v>
      </c>
      <c r="B1517" t="s">
        <v>231</v>
      </c>
      <c r="C1517" t="s">
        <v>1451</v>
      </c>
      <c r="D1517" t="s">
        <v>1435</v>
      </c>
      <c r="F1517" s="245" t="s">
        <v>191</v>
      </c>
    </row>
    <row r="1518" spans="1:6" hidden="1" x14ac:dyDescent="0.25">
      <c r="A1518">
        <v>5553</v>
      </c>
      <c r="B1518" t="s">
        <v>243</v>
      </c>
      <c r="C1518" t="s">
        <v>1452</v>
      </c>
      <c r="D1518" t="s">
        <v>1435</v>
      </c>
      <c r="F1518" s="245" t="s">
        <v>185</v>
      </c>
    </row>
    <row r="1519" spans="1:6" hidden="1" x14ac:dyDescent="0.25">
      <c r="A1519">
        <v>5555</v>
      </c>
      <c r="B1519" t="s">
        <v>231</v>
      </c>
      <c r="C1519" t="s">
        <v>1453</v>
      </c>
      <c r="D1519" t="s">
        <v>1435</v>
      </c>
      <c r="F1519" s="245" t="s">
        <v>191</v>
      </c>
    </row>
    <row r="1520" spans="1:6" hidden="1" x14ac:dyDescent="0.25">
      <c r="A1520">
        <v>5556</v>
      </c>
      <c r="B1520" t="s">
        <v>231</v>
      </c>
      <c r="C1520" t="s">
        <v>1454</v>
      </c>
      <c r="D1520" t="s">
        <v>1435</v>
      </c>
      <c r="F1520" s="245" t="s">
        <v>191</v>
      </c>
    </row>
    <row r="1521" spans="1:6" hidden="1" x14ac:dyDescent="0.25">
      <c r="A1521">
        <v>5561</v>
      </c>
      <c r="B1521" t="s">
        <v>231</v>
      </c>
      <c r="C1521" t="s">
        <v>1455</v>
      </c>
      <c r="D1521" t="s">
        <v>1435</v>
      </c>
      <c r="F1521" s="245" t="s">
        <v>191</v>
      </c>
    </row>
    <row r="1522" spans="1:6" hidden="1" x14ac:dyDescent="0.25">
      <c r="A1522">
        <v>5600</v>
      </c>
      <c r="B1522" t="s">
        <v>530</v>
      </c>
      <c r="C1522" t="s">
        <v>1456</v>
      </c>
      <c r="D1522" t="s">
        <v>1435</v>
      </c>
      <c r="F1522" s="245" t="s">
        <v>181</v>
      </c>
    </row>
    <row r="1523" spans="1:6" hidden="1" x14ac:dyDescent="0.25">
      <c r="A1523">
        <v>5609</v>
      </c>
      <c r="B1523" t="s">
        <v>231</v>
      </c>
      <c r="C1523" t="s">
        <v>1457</v>
      </c>
      <c r="D1523" t="s">
        <v>1435</v>
      </c>
      <c r="F1523" s="245" t="s">
        <v>191</v>
      </c>
    </row>
    <row r="1524" spans="1:6" hidden="1" x14ac:dyDescent="0.25">
      <c r="A1524">
        <v>5621</v>
      </c>
      <c r="B1524" t="s">
        <v>231</v>
      </c>
      <c r="C1524" t="s">
        <v>1458</v>
      </c>
      <c r="D1524" t="s">
        <v>1435</v>
      </c>
      <c r="F1524" s="245" t="s">
        <v>191</v>
      </c>
    </row>
    <row r="1525" spans="1:6" hidden="1" x14ac:dyDescent="0.25">
      <c r="A1525">
        <v>5622</v>
      </c>
      <c r="B1525" t="s">
        <v>231</v>
      </c>
      <c r="C1525" t="s">
        <v>1459</v>
      </c>
      <c r="D1525" t="s">
        <v>1435</v>
      </c>
      <c r="F1525" s="245" t="s">
        <v>191</v>
      </c>
    </row>
    <row r="1526" spans="1:6" hidden="1" x14ac:dyDescent="0.25">
      <c r="A1526">
        <v>5623</v>
      </c>
      <c r="B1526" t="s">
        <v>530</v>
      </c>
      <c r="C1526" t="s">
        <v>1456</v>
      </c>
      <c r="D1526" t="s">
        <v>1435</v>
      </c>
      <c r="F1526" s="245" t="s">
        <v>181</v>
      </c>
    </row>
    <row r="1527" spans="1:6" hidden="1" x14ac:dyDescent="0.25">
      <c r="A1527">
        <v>5624</v>
      </c>
      <c r="B1527" t="s">
        <v>231</v>
      </c>
      <c r="C1527" t="s">
        <v>1460</v>
      </c>
      <c r="D1527" t="s">
        <v>1435</v>
      </c>
      <c r="F1527" s="245" t="s">
        <v>191</v>
      </c>
    </row>
    <row r="1528" spans="1:6" hidden="1" x14ac:dyDescent="0.25">
      <c r="A1528">
        <v>5630</v>
      </c>
      <c r="B1528" t="s">
        <v>243</v>
      </c>
      <c r="C1528" t="s">
        <v>1461</v>
      </c>
      <c r="D1528" t="s">
        <v>1435</v>
      </c>
      <c r="F1528" s="245" t="s">
        <v>185</v>
      </c>
    </row>
    <row r="1529" spans="1:6" hidden="1" x14ac:dyDescent="0.25">
      <c r="A1529">
        <v>5641</v>
      </c>
      <c r="B1529" t="s">
        <v>231</v>
      </c>
      <c r="C1529" t="s">
        <v>1462</v>
      </c>
      <c r="D1529" t="s">
        <v>1435</v>
      </c>
      <c r="F1529" s="245" t="s">
        <v>191</v>
      </c>
    </row>
    <row r="1530" spans="1:6" hidden="1" x14ac:dyDescent="0.25">
      <c r="A1530">
        <v>5643</v>
      </c>
      <c r="B1530" t="s">
        <v>231</v>
      </c>
      <c r="C1530" t="s">
        <v>1463</v>
      </c>
      <c r="D1530" t="s">
        <v>1435</v>
      </c>
      <c r="F1530" s="245" t="s">
        <v>191</v>
      </c>
    </row>
    <row r="1531" spans="1:6" hidden="1" x14ac:dyDescent="0.25">
      <c r="A1531">
        <v>5650</v>
      </c>
      <c r="B1531" t="s">
        <v>243</v>
      </c>
      <c r="C1531" t="s">
        <v>1464</v>
      </c>
      <c r="D1531" t="s">
        <v>1435</v>
      </c>
      <c r="F1531" s="245" t="s">
        <v>185</v>
      </c>
    </row>
    <row r="1532" spans="1:6" hidden="1" x14ac:dyDescent="0.25">
      <c r="A1532">
        <v>5661</v>
      </c>
      <c r="B1532" t="s">
        <v>243</v>
      </c>
      <c r="C1532" t="s">
        <v>1465</v>
      </c>
      <c r="D1532" t="s">
        <v>1435</v>
      </c>
      <c r="F1532" s="245" t="s">
        <v>185</v>
      </c>
    </row>
    <row r="1533" spans="1:6" hidden="1" x14ac:dyDescent="0.25">
      <c r="A1533">
        <v>5662</v>
      </c>
      <c r="B1533" t="s">
        <v>231</v>
      </c>
      <c r="C1533" t="s">
        <v>1466</v>
      </c>
      <c r="D1533" t="s">
        <v>1435</v>
      </c>
      <c r="F1533" s="245" t="s">
        <v>191</v>
      </c>
    </row>
    <row r="1534" spans="1:6" hidden="1" x14ac:dyDescent="0.25">
      <c r="A1534">
        <v>5663</v>
      </c>
      <c r="B1534" t="s">
        <v>231</v>
      </c>
      <c r="C1534" t="s">
        <v>1467</v>
      </c>
      <c r="D1534" t="s">
        <v>1435</v>
      </c>
      <c r="F1534" s="245" t="s">
        <v>191</v>
      </c>
    </row>
    <row r="1535" spans="1:6" hidden="1" x14ac:dyDescent="0.25">
      <c r="A1535">
        <v>5664</v>
      </c>
      <c r="B1535" t="s">
        <v>231</v>
      </c>
      <c r="C1535" t="s">
        <v>1467</v>
      </c>
      <c r="D1535" t="s">
        <v>1435</v>
      </c>
      <c r="F1535" s="245" t="s">
        <v>191</v>
      </c>
    </row>
    <row r="1536" spans="1:6" hidden="1" x14ac:dyDescent="0.25">
      <c r="A1536">
        <v>5665</v>
      </c>
      <c r="B1536" t="s">
        <v>231</v>
      </c>
      <c r="C1536" t="s">
        <v>1468</v>
      </c>
      <c r="D1536" t="s">
        <v>1435</v>
      </c>
      <c r="F1536" s="245" t="s">
        <v>191</v>
      </c>
    </row>
    <row r="1537" spans="1:6" hidden="1" x14ac:dyDescent="0.25">
      <c r="A1537">
        <v>5666</v>
      </c>
      <c r="B1537" t="s">
        <v>243</v>
      </c>
      <c r="C1537" t="s">
        <v>1469</v>
      </c>
      <c r="D1537" t="s">
        <v>1435</v>
      </c>
      <c r="F1537" s="245" t="s">
        <v>185</v>
      </c>
    </row>
    <row r="1538" spans="1:6" hidden="1" x14ac:dyDescent="0.25">
      <c r="A1538">
        <v>5667</v>
      </c>
      <c r="B1538" t="s">
        <v>231</v>
      </c>
      <c r="C1538" t="s">
        <v>1470</v>
      </c>
      <c r="D1538" t="s">
        <v>1435</v>
      </c>
      <c r="F1538" s="245" t="s">
        <v>191</v>
      </c>
    </row>
    <row r="1539" spans="1:6" hidden="1" x14ac:dyDescent="0.25">
      <c r="A1539">
        <v>5668</v>
      </c>
      <c r="B1539" t="s">
        <v>231</v>
      </c>
      <c r="C1539" t="s">
        <v>1471</v>
      </c>
      <c r="D1539" t="s">
        <v>1435</v>
      </c>
      <c r="F1539" s="245" t="s">
        <v>191</v>
      </c>
    </row>
    <row r="1540" spans="1:6" hidden="1" x14ac:dyDescent="0.25">
      <c r="A1540">
        <v>5671</v>
      </c>
      <c r="B1540" t="s">
        <v>530</v>
      </c>
      <c r="C1540" t="s">
        <v>1456</v>
      </c>
      <c r="D1540" t="s">
        <v>1435</v>
      </c>
      <c r="F1540" s="245" t="s">
        <v>181</v>
      </c>
    </row>
    <row r="1541" spans="1:6" hidden="1" x14ac:dyDescent="0.25">
      <c r="A1541">
        <v>5672</v>
      </c>
      <c r="B1541" t="s">
        <v>231</v>
      </c>
      <c r="C1541" t="s">
        <v>1472</v>
      </c>
      <c r="D1541" t="s">
        <v>1435</v>
      </c>
      <c r="F1541" s="245" t="s">
        <v>191</v>
      </c>
    </row>
    <row r="1542" spans="1:6" hidden="1" x14ac:dyDescent="0.25">
      <c r="A1542">
        <v>5673</v>
      </c>
      <c r="B1542" t="s">
        <v>231</v>
      </c>
      <c r="C1542" t="s">
        <v>1473</v>
      </c>
      <c r="D1542" t="s">
        <v>1435</v>
      </c>
      <c r="F1542" s="245" t="s">
        <v>191</v>
      </c>
    </row>
    <row r="1543" spans="1:6" hidden="1" x14ac:dyDescent="0.25">
      <c r="A1543">
        <v>5674</v>
      </c>
      <c r="B1543" t="s">
        <v>231</v>
      </c>
      <c r="C1543" t="s">
        <v>1474</v>
      </c>
      <c r="D1543" t="s">
        <v>1435</v>
      </c>
      <c r="F1543" s="245" t="s">
        <v>191</v>
      </c>
    </row>
    <row r="1544" spans="1:6" hidden="1" x14ac:dyDescent="0.25">
      <c r="A1544">
        <v>5675</v>
      </c>
      <c r="B1544" t="s">
        <v>231</v>
      </c>
      <c r="C1544" t="s">
        <v>1475</v>
      </c>
      <c r="D1544" t="s">
        <v>1435</v>
      </c>
      <c r="F1544" s="245" t="s">
        <v>191</v>
      </c>
    </row>
    <row r="1545" spans="1:6" hidden="1" x14ac:dyDescent="0.25">
      <c r="A1545">
        <v>5700</v>
      </c>
      <c r="B1545" t="s">
        <v>243</v>
      </c>
      <c r="C1545" t="s">
        <v>1476</v>
      </c>
      <c r="D1545" t="s">
        <v>1435</v>
      </c>
      <c r="F1545" s="245" t="s">
        <v>185</v>
      </c>
    </row>
    <row r="1546" spans="1:6" hidden="1" x14ac:dyDescent="0.25">
      <c r="A1546">
        <v>5703</v>
      </c>
      <c r="B1546" t="s">
        <v>243</v>
      </c>
      <c r="C1546" t="s">
        <v>1476</v>
      </c>
      <c r="D1546" t="s">
        <v>1435</v>
      </c>
      <c r="F1546" s="245" t="s">
        <v>185</v>
      </c>
    </row>
    <row r="1547" spans="1:6" hidden="1" x14ac:dyDescent="0.25">
      <c r="A1547">
        <v>5711</v>
      </c>
      <c r="B1547" t="s">
        <v>243</v>
      </c>
      <c r="C1547" t="s">
        <v>1476</v>
      </c>
      <c r="D1547" t="s">
        <v>1435</v>
      </c>
      <c r="F1547" s="245" t="s">
        <v>185</v>
      </c>
    </row>
    <row r="1548" spans="1:6" hidden="1" x14ac:dyDescent="0.25">
      <c r="A1548">
        <v>5712</v>
      </c>
      <c r="B1548" t="s">
        <v>231</v>
      </c>
      <c r="C1548" t="s">
        <v>1477</v>
      </c>
      <c r="D1548" t="s">
        <v>1435</v>
      </c>
      <c r="F1548" s="245" t="s">
        <v>191</v>
      </c>
    </row>
    <row r="1549" spans="1:6" hidden="1" x14ac:dyDescent="0.25">
      <c r="A1549">
        <v>5720</v>
      </c>
      <c r="B1549" t="s">
        <v>243</v>
      </c>
      <c r="C1549" t="s">
        <v>1478</v>
      </c>
      <c r="D1549" t="s">
        <v>1435</v>
      </c>
      <c r="F1549" s="245" t="s">
        <v>185</v>
      </c>
    </row>
    <row r="1550" spans="1:6" hidden="1" x14ac:dyDescent="0.25">
      <c r="A1550">
        <v>5725</v>
      </c>
      <c r="B1550" t="s">
        <v>231</v>
      </c>
      <c r="C1550" t="s">
        <v>1479</v>
      </c>
      <c r="D1550" t="s">
        <v>1435</v>
      </c>
      <c r="F1550" s="245" t="s">
        <v>191</v>
      </c>
    </row>
    <row r="1551" spans="1:6" hidden="1" x14ac:dyDescent="0.25">
      <c r="A1551">
        <v>5726</v>
      </c>
      <c r="B1551" t="s">
        <v>231</v>
      </c>
      <c r="C1551" t="s">
        <v>1480</v>
      </c>
      <c r="D1551" t="s">
        <v>1435</v>
      </c>
      <c r="F1551" s="245" t="s">
        <v>191</v>
      </c>
    </row>
    <row r="1552" spans="1:6" hidden="1" x14ac:dyDescent="0.25">
      <c r="A1552">
        <v>5727</v>
      </c>
      <c r="B1552" t="s">
        <v>231</v>
      </c>
      <c r="C1552" t="s">
        <v>1481</v>
      </c>
      <c r="D1552" t="s">
        <v>1435</v>
      </c>
      <c r="F1552" s="245" t="s">
        <v>191</v>
      </c>
    </row>
    <row r="1553" spans="1:6" hidden="1" x14ac:dyDescent="0.25">
      <c r="A1553">
        <v>5731</v>
      </c>
      <c r="B1553" t="s">
        <v>231</v>
      </c>
      <c r="C1553" t="s">
        <v>1482</v>
      </c>
      <c r="D1553" t="s">
        <v>1435</v>
      </c>
      <c r="F1553" s="245" t="s">
        <v>191</v>
      </c>
    </row>
    <row r="1554" spans="1:6" hidden="1" x14ac:dyDescent="0.25">
      <c r="A1554">
        <v>5732</v>
      </c>
      <c r="B1554" t="s">
        <v>231</v>
      </c>
      <c r="C1554" t="s">
        <v>1483</v>
      </c>
      <c r="D1554" t="s">
        <v>1435</v>
      </c>
      <c r="F1554" s="245" t="s">
        <v>191</v>
      </c>
    </row>
    <row r="1555" spans="1:6" hidden="1" x14ac:dyDescent="0.25">
      <c r="A1555">
        <v>5734</v>
      </c>
      <c r="B1555" t="s">
        <v>231</v>
      </c>
      <c r="C1555" t="s">
        <v>1484</v>
      </c>
      <c r="D1555" t="s">
        <v>1435</v>
      </c>
      <c r="F1555" s="245" t="s">
        <v>191</v>
      </c>
    </row>
    <row r="1556" spans="1:6" hidden="1" x14ac:dyDescent="0.25">
      <c r="A1556">
        <v>5741</v>
      </c>
      <c r="B1556" t="s">
        <v>231</v>
      </c>
      <c r="C1556" t="s">
        <v>1485</v>
      </c>
      <c r="D1556" t="s">
        <v>1435</v>
      </c>
      <c r="F1556" s="245" t="s">
        <v>191</v>
      </c>
    </row>
    <row r="1557" spans="1:6" hidden="1" x14ac:dyDescent="0.25">
      <c r="A1557">
        <v>5742</v>
      </c>
      <c r="B1557" t="s">
        <v>243</v>
      </c>
      <c r="C1557" t="s">
        <v>1486</v>
      </c>
      <c r="D1557" t="s">
        <v>1435</v>
      </c>
      <c r="F1557" s="245" t="s">
        <v>185</v>
      </c>
    </row>
    <row r="1558" spans="1:6" hidden="1" x14ac:dyDescent="0.25">
      <c r="A1558">
        <v>5743</v>
      </c>
      <c r="B1558" t="s">
        <v>231</v>
      </c>
      <c r="C1558" t="s">
        <v>1487</v>
      </c>
      <c r="D1558" t="s">
        <v>1435</v>
      </c>
      <c r="F1558" s="245" t="s">
        <v>191</v>
      </c>
    </row>
    <row r="1559" spans="1:6" hidden="1" x14ac:dyDescent="0.25">
      <c r="A1559">
        <v>5744</v>
      </c>
      <c r="B1559" t="s">
        <v>231</v>
      </c>
      <c r="C1559" t="s">
        <v>1488</v>
      </c>
      <c r="D1559" t="s">
        <v>1435</v>
      </c>
      <c r="F1559" s="245" t="s">
        <v>191</v>
      </c>
    </row>
    <row r="1560" spans="1:6" hidden="1" x14ac:dyDescent="0.25">
      <c r="A1560">
        <v>5745</v>
      </c>
      <c r="B1560" t="s">
        <v>231</v>
      </c>
      <c r="C1560" t="s">
        <v>1489</v>
      </c>
      <c r="D1560" t="s">
        <v>1435</v>
      </c>
      <c r="F1560" s="245" t="s">
        <v>191</v>
      </c>
    </row>
    <row r="1561" spans="1:6" hidden="1" x14ac:dyDescent="0.25">
      <c r="A1561">
        <v>5746</v>
      </c>
      <c r="B1561" t="s">
        <v>231</v>
      </c>
      <c r="C1561" t="s">
        <v>1490</v>
      </c>
      <c r="D1561" t="s">
        <v>1435</v>
      </c>
      <c r="F1561" s="245" t="s">
        <v>191</v>
      </c>
    </row>
    <row r="1562" spans="1:6" hidden="1" x14ac:dyDescent="0.25">
      <c r="A1562">
        <v>5747</v>
      </c>
      <c r="B1562" t="s">
        <v>231</v>
      </c>
      <c r="C1562" t="s">
        <v>1491</v>
      </c>
      <c r="D1562" t="s">
        <v>1435</v>
      </c>
      <c r="F1562" s="245" t="s">
        <v>191</v>
      </c>
    </row>
    <row r="1563" spans="1:6" hidden="1" x14ac:dyDescent="0.25">
      <c r="A1563">
        <v>5751</v>
      </c>
      <c r="B1563" t="s">
        <v>231</v>
      </c>
      <c r="C1563" t="s">
        <v>1492</v>
      </c>
      <c r="D1563" t="s">
        <v>1435</v>
      </c>
      <c r="F1563" s="245" t="s">
        <v>191</v>
      </c>
    </row>
    <row r="1564" spans="1:6" hidden="1" x14ac:dyDescent="0.25">
      <c r="A1564">
        <v>5752</v>
      </c>
      <c r="B1564" t="s">
        <v>243</v>
      </c>
      <c r="C1564" t="s">
        <v>1469</v>
      </c>
      <c r="D1564" t="s">
        <v>1435</v>
      </c>
      <c r="F1564" s="245" t="s">
        <v>185</v>
      </c>
    </row>
    <row r="1565" spans="1:6" hidden="1" x14ac:dyDescent="0.25">
      <c r="A1565">
        <v>5800</v>
      </c>
      <c r="B1565" t="s">
        <v>243</v>
      </c>
      <c r="C1565" t="s">
        <v>1493</v>
      </c>
      <c r="D1565" t="s">
        <v>1435</v>
      </c>
      <c r="F1565" s="245" t="s">
        <v>185</v>
      </c>
    </row>
    <row r="1566" spans="1:6" hidden="1" x14ac:dyDescent="0.25">
      <c r="A1566">
        <v>5811</v>
      </c>
      <c r="B1566" t="s">
        <v>231</v>
      </c>
      <c r="C1566" t="s">
        <v>1494</v>
      </c>
      <c r="D1566" t="s">
        <v>1435</v>
      </c>
      <c r="F1566" s="245" t="s">
        <v>191</v>
      </c>
    </row>
    <row r="1567" spans="1:6" hidden="1" x14ac:dyDescent="0.25">
      <c r="A1567">
        <v>5820</v>
      </c>
      <c r="B1567" t="s">
        <v>243</v>
      </c>
      <c r="C1567" t="s">
        <v>1495</v>
      </c>
      <c r="D1567" t="s">
        <v>1435</v>
      </c>
      <c r="F1567" s="245" t="s">
        <v>185</v>
      </c>
    </row>
    <row r="1568" spans="1:6" hidden="1" x14ac:dyDescent="0.25">
      <c r="A1568">
        <v>5830</v>
      </c>
      <c r="B1568" t="s">
        <v>243</v>
      </c>
      <c r="C1568" t="s">
        <v>1496</v>
      </c>
      <c r="D1568" t="s">
        <v>1435</v>
      </c>
      <c r="F1568" s="245" t="s">
        <v>185</v>
      </c>
    </row>
    <row r="1569" spans="1:6" hidden="1" x14ac:dyDescent="0.25">
      <c r="A1569">
        <v>5836</v>
      </c>
      <c r="B1569" t="s">
        <v>231</v>
      </c>
      <c r="C1569" t="s">
        <v>1497</v>
      </c>
      <c r="D1569" t="s">
        <v>1435</v>
      </c>
      <c r="F1569" s="245" t="s">
        <v>191</v>
      </c>
    </row>
    <row r="1570" spans="1:6" hidden="1" x14ac:dyDescent="0.25">
      <c r="A1570">
        <v>5837</v>
      </c>
      <c r="B1570" t="s">
        <v>231</v>
      </c>
      <c r="C1570" t="s">
        <v>1498</v>
      </c>
      <c r="D1570" t="s">
        <v>1435</v>
      </c>
      <c r="F1570" s="245" t="s">
        <v>191</v>
      </c>
    </row>
    <row r="1571" spans="1:6" hidden="1" x14ac:dyDescent="0.25">
      <c r="A1571">
        <v>5838</v>
      </c>
      <c r="B1571" t="s">
        <v>231</v>
      </c>
      <c r="C1571" t="s">
        <v>1499</v>
      </c>
      <c r="D1571" t="s">
        <v>1435</v>
      </c>
      <c r="F1571" s="245" t="s">
        <v>191</v>
      </c>
    </row>
    <row r="1572" spans="1:6" hidden="1" x14ac:dyDescent="0.25">
      <c r="A1572">
        <v>5900</v>
      </c>
      <c r="B1572" t="s">
        <v>243</v>
      </c>
      <c r="C1572" t="s">
        <v>1500</v>
      </c>
      <c r="D1572" t="s">
        <v>1435</v>
      </c>
      <c r="F1572" s="245" t="s">
        <v>185</v>
      </c>
    </row>
    <row r="1573" spans="1:6" hidden="1" x14ac:dyDescent="0.25">
      <c r="A1573">
        <v>5903</v>
      </c>
      <c r="B1573" t="s">
        <v>243</v>
      </c>
      <c r="C1573" t="s">
        <v>1500</v>
      </c>
      <c r="D1573" t="s">
        <v>1435</v>
      </c>
      <c r="F1573" s="245" t="s">
        <v>185</v>
      </c>
    </row>
    <row r="1574" spans="1:6" hidden="1" x14ac:dyDescent="0.25">
      <c r="A1574">
        <v>5904</v>
      </c>
      <c r="B1574" t="s">
        <v>243</v>
      </c>
      <c r="C1574" t="s">
        <v>1500</v>
      </c>
      <c r="D1574" t="s">
        <v>1435</v>
      </c>
      <c r="F1574" s="245" t="s">
        <v>185</v>
      </c>
    </row>
    <row r="1575" spans="1:6" hidden="1" x14ac:dyDescent="0.25">
      <c r="A1575">
        <v>5905</v>
      </c>
      <c r="B1575" t="s">
        <v>243</v>
      </c>
      <c r="C1575" t="s">
        <v>1500</v>
      </c>
      <c r="D1575" t="s">
        <v>1435</v>
      </c>
      <c r="F1575" s="245" t="s">
        <v>185</v>
      </c>
    </row>
    <row r="1576" spans="1:6" hidden="1" x14ac:dyDescent="0.25">
      <c r="A1576">
        <v>5919</v>
      </c>
      <c r="B1576" t="s">
        <v>231</v>
      </c>
      <c r="C1576" t="s">
        <v>1501</v>
      </c>
      <c r="D1576" t="s">
        <v>1435</v>
      </c>
      <c r="F1576" s="245" t="s">
        <v>191</v>
      </c>
    </row>
    <row r="1577" spans="1:6" hidden="1" x14ac:dyDescent="0.25">
      <c r="A1577">
        <v>5920</v>
      </c>
      <c r="B1577" t="s">
        <v>243</v>
      </c>
      <c r="C1577" t="s">
        <v>1502</v>
      </c>
      <c r="D1577" t="s">
        <v>1435</v>
      </c>
      <c r="F1577" s="245" t="s">
        <v>185</v>
      </c>
    </row>
    <row r="1578" spans="1:6" hidden="1" x14ac:dyDescent="0.25">
      <c r="A1578">
        <v>5925</v>
      </c>
      <c r="B1578" t="s">
        <v>231</v>
      </c>
      <c r="C1578" t="s">
        <v>1503</v>
      </c>
      <c r="D1578" t="s">
        <v>1435</v>
      </c>
      <c r="F1578" s="245" t="s">
        <v>191</v>
      </c>
    </row>
    <row r="1579" spans="1:6" hidden="1" x14ac:dyDescent="0.25">
      <c r="A1579">
        <v>5931</v>
      </c>
      <c r="B1579" t="s">
        <v>231</v>
      </c>
      <c r="C1579" t="s">
        <v>1504</v>
      </c>
      <c r="D1579" t="s">
        <v>1435</v>
      </c>
      <c r="F1579" s="245" t="s">
        <v>191</v>
      </c>
    </row>
    <row r="1580" spans="1:6" hidden="1" x14ac:dyDescent="0.25">
      <c r="A1580">
        <v>5932</v>
      </c>
      <c r="B1580" t="s">
        <v>231</v>
      </c>
      <c r="C1580" t="s">
        <v>1505</v>
      </c>
      <c r="D1580" t="s">
        <v>1435</v>
      </c>
      <c r="F1580" s="245" t="s">
        <v>191</v>
      </c>
    </row>
    <row r="1581" spans="1:6" hidden="1" x14ac:dyDescent="0.25">
      <c r="A1581">
        <v>5940</v>
      </c>
      <c r="B1581" t="s">
        <v>243</v>
      </c>
      <c r="C1581" t="s">
        <v>1506</v>
      </c>
      <c r="D1581" t="s">
        <v>1435</v>
      </c>
      <c r="F1581" s="245" t="s">
        <v>185</v>
      </c>
    </row>
    <row r="1582" spans="1:6" hidden="1" x14ac:dyDescent="0.25">
      <c r="A1582">
        <v>5945</v>
      </c>
      <c r="B1582" t="s">
        <v>231</v>
      </c>
      <c r="C1582" t="s">
        <v>1507</v>
      </c>
      <c r="D1582" t="s">
        <v>1435</v>
      </c>
      <c r="F1582" s="245" t="s">
        <v>191</v>
      </c>
    </row>
    <row r="1583" spans="1:6" hidden="1" x14ac:dyDescent="0.25">
      <c r="A1583">
        <v>5946</v>
      </c>
      <c r="B1583" t="s">
        <v>231</v>
      </c>
      <c r="C1583" t="s">
        <v>1508</v>
      </c>
      <c r="D1583" t="s">
        <v>1435</v>
      </c>
      <c r="F1583" s="245" t="s">
        <v>191</v>
      </c>
    </row>
    <row r="1584" spans="1:6" hidden="1" x14ac:dyDescent="0.25">
      <c r="A1584">
        <v>5948</v>
      </c>
      <c r="B1584" t="s">
        <v>231</v>
      </c>
      <c r="C1584" t="s">
        <v>1509</v>
      </c>
      <c r="D1584" t="s">
        <v>1435</v>
      </c>
      <c r="F1584" s="245" t="s">
        <v>191</v>
      </c>
    </row>
    <row r="1585" spans="1:6" hidden="1" x14ac:dyDescent="0.25">
      <c r="A1585">
        <v>6000</v>
      </c>
      <c r="B1585" t="s">
        <v>530</v>
      </c>
      <c r="C1585" t="s">
        <v>1510</v>
      </c>
      <c r="D1585" t="s">
        <v>1511</v>
      </c>
      <c r="F1585" s="245" t="s">
        <v>183</v>
      </c>
    </row>
    <row r="1586" spans="1:6" hidden="1" x14ac:dyDescent="0.25">
      <c r="A1586">
        <v>6008</v>
      </c>
      <c r="B1586" t="s">
        <v>530</v>
      </c>
      <c r="C1586" t="s">
        <v>1510</v>
      </c>
      <c r="D1586" t="s">
        <v>1511</v>
      </c>
      <c r="F1586" s="245" t="s">
        <v>183</v>
      </c>
    </row>
    <row r="1587" spans="1:6" hidden="1" x14ac:dyDescent="0.25">
      <c r="A1587">
        <v>6031</v>
      </c>
      <c r="B1587" t="s">
        <v>231</v>
      </c>
      <c r="C1587" t="s">
        <v>1512</v>
      </c>
      <c r="D1587" t="s">
        <v>1511</v>
      </c>
      <c r="F1587" s="245" t="s">
        <v>191</v>
      </c>
    </row>
    <row r="1588" spans="1:6" hidden="1" x14ac:dyDescent="0.25">
      <c r="A1588">
        <v>6032</v>
      </c>
      <c r="B1588" t="s">
        <v>231</v>
      </c>
      <c r="C1588" t="s">
        <v>1513</v>
      </c>
      <c r="D1588" t="s">
        <v>1511</v>
      </c>
      <c r="F1588" s="245" t="s">
        <v>191</v>
      </c>
    </row>
    <row r="1589" spans="1:6" hidden="1" x14ac:dyDescent="0.25">
      <c r="A1589">
        <v>6033</v>
      </c>
      <c r="B1589" t="s">
        <v>231</v>
      </c>
      <c r="C1589" t="s">
        <v>1514</v>
      </c>
      <c r="D1589" t="s">
        <v>1511</v>
      </c>
      <c r="F1589" s="245" t="s">
        <v>191</v>
      </c>
    </row>
    <row r="1590" spans="1:6" hidden="1" x14ac:dyDescent="0.25">
      <c r="A1590">
        <v>6034</v>
      </c>
      <c r="B1590" t="s">
        <v>231</v>
      </c>
      <c r="C1590" t="s">
        <v>1515</v>
      </c>
      <c r="D1590" t="s">
        <v>1511</v>
      </c>
      <c r="F1590" s="245" t="s">
        <v>191</v>
      </c>
    </row>
    <row r="1591" spans="1:6" hidden="1" x14ac:dyDescent="0.25">
      <c r="A1591">
        <v>6035</v>
      </c>
      <c r="B1591" t="s">
        <v>231</v>
      </c>
      <c r="C1591" t="s">
        <v>1516</v>
      </c>
      <c r="D1591" t="s">
        <v>1511</v>
      </c>
      <c r="F1591" s="245" t="s">
        <v>191</v>
      </c>
    </row>
    <row r="1592" spans="1:6" hidden="1" x14ac:dyDescent="0.25">
      <c r="A1592">
        <v>6041</v>
      </c>
      <c r="B1592" t="s">
        <v>243</v>
      </c>
      <c r="C1592" t="s">
        <v>1517</v>
      </c>
      <c r="D1592" t="s">
        <v>1511</v>
      </c>
      <c r="F1592" s="245" t="s">
        <v>187</v>
      </c>
    </row>
    <row r="1593" spans="1:6" hidden="1" x14ac:dyDescent="0.25">
      <c r="A1593">
        <v>6042</v>
      </c>
      <c r="B1593" t="s">
        <v>231</v>
      </c>
      <c r="C1593" t="s">
        <v>1518</v>
      </c>
      <c r="D1593" t="s">
        <v>1511</v>
      </c>
      <c r="F1593" s="245" t="s">
        <v>191</v>
      </c>
    </row>
    <row r="1594" spans="1:6" hidden="1" x14ac:dyDescent="0.25">
      <c r="A1594">
        <v>6043</v>
      </c>
      <c r="B1594" t="s">
        <v>231</v>
      </c>
      <c r="C1594" t="s">
        <v>1519</v>
      </c>
      <c r="D1594" t="s">
        <v>1511</v>
      </c>
      <c r="F1594" s="245" t="s">
        <v>191</v>
      </c>
    </row>
    <row r="1595" spans="1:6" hidden="1" x14ac:dyDescent="0.25">
      <c r="A1595">
        <v>6044</v>
      </c>
      <c r="B1595" t="s">
        <v>530</v>
      </c>
      <c r="C1595" t="s">
        <v>1510</v>
      </c>
      <c r="D1595" t="s">
        <v>1511</v>
      </c>
      <c r="F1595" s="245" t="s">
        <v>183</v>
      </c>
    </row>
    <row r="1596" spans="1:6" hidden="1" x14ac:dyDescent="0.25">
      <c r="A1596">
        <v>6045</v>
      </c>
      <c r="B1596" t="s">
        <v>231</v>
      </c>
      <c r="C1596" t="s">
        <v>1520</v>
      </c>
      <c r="D1596" t="s">
        <v>1511</v>
      </c>
      <c r="F1596" s="245" t="s">
        <v>191</v>
      </c>
    </row>
    <row r="1597" spans="1:6" hidden="1" x14ac:dyDescent="0.25">
      <c r="A1597">
        <v>6050</v>
      </c>
      <c r="B1597" t="s">
        <v>243</v>
      </c>
      <c r="C1597" t="s">
        <v>1521</v>
      </c>
      <c r="D1597" t="s">
        <v>1511</v>
      </c>
      <c r="F1597" s="245" t="s">
        <v>187</v>
      </c>
    </row>
    <row r="1598" spans="1:6" hidden="1" x14ac:dyDescent="0.25">
      <c r="A1598">
        <v>6055</v>
      </c>
      <c r="B1598" t="s">
        <v>231</v>
      </c>
      <c r="C1598" t="s">
        <v>1522</v>
      </c>
      <c r="D1598" t="s">
        <v>1511</v>
      </c>
      <c r="F1598" s="245" t="s">
        <v>191</v>
      </c>
    </row>
    <row r="1599" spans="1:6" hidden="1" x14ac:dyDescent="0.25">
      <c r="A1599">
        <v>6060</v>
      </c>
      <c r="B1599" t="s">
        <v>243</v>
      </c>
      <c r="C1599" t="s">
        <v>1523</v>
      </c>
      <c r="D1599" t="s">
        <v>1511</v>
      </c>
      <c r="F1599" s="245" t="s">
        <v>187</v>
      </c>
    </row>
    <row r="1600" spans="1:6" hidden="1" x14ac:dyDescent="0.25">
      <c r="A1600">
        <v>6062</v>
      </c>
      <c r="B1600" t="s">
        <v>243</v>
      </c>
      <c r="C1600" t="s">
        <v>1523</v>
      </c>
      <c r="D1600" t="s">
        <v>1511</v>
      </c>
      <c r="F1600" s="245" t="s">
        <v>187</v>
      </c>
    </row>
    <row r="1601" spans="1:6" hidden="1" x14ac:dyDescent="0.25">
      <c r="A1601">
        <v>6064</v>
      </c>
      <c r="B1601" t="s">
        <v>231</v>
      </c>
      <c r="C1601" t="s">
        <v>1524</v>
      </c>
      <c r="D1601" t="s">
        <v>1511</v>
      </c>
      <c r="F1601" s="245" t="s">
        <v>191</v>
      </c>
    </row>
    <row r="1602" spans="1:6" hidden="1" x14ac:dyDescent="0.25">
      <c r="A1602">
        <v>6065</v>
      </c>
      <c r="B1602" t="s">
        <v>231</v>
      </c>
      <c r="C1602" t="s">
        <v>1525</v>
      </c>
      <c r="D1602" t="s">
        <v>1511</v>
      </c>
      <c r="F1602" s="245" t="s">
        <v>191</v>
      </c>
    </row>
    <row r="1603" spans="1:6" hidden="1" x14ac:dyDescent="0.25">
      <c r="A1603">
        <v>6066</v>
      </c>
      <c r="B1603" t="s">
        <v>231</v>
      </c>
      <c r="C1603" t="s">
        <v>1526</v>
      </c>
      <c r="D1603" t="s">
        <v>1511</v>
      </c>
      <c r="F1603" s="245" t="s">
        <v>191</v>
      </c>
    </row>
    <row r="1604" spans="1:6" hidden="1" x14ac:dyDescent="0.25">
      <c r="A1604">
        <v>6067</v>
      </c>
      <c r="B1604" t="s">
        <v>231</v>
      </c>
      <c r="C1604" t="s">
        <v>1526</v>
      </c>
      <c r="D1604" t="s">
        <v>1511</v>
      </c>
      <c r="F1604" s="245" t="s">
        <v>191</v>
      </c>
    </row>
    <row r="1605" spans="1:6" hidden="1" x14ac:dyDescent="0.25">
      <c r="A1605">
        <v>6070</v>
      </c>
      <c r="B1605" t="s">
        <v>243</v>
      </c>
      <c r="C1605" t="s">
        <v>1527</v>
      </c>
      <c r="D1605" t="s">
        <v>1511</v>
      </c>
      <c r="F1605" s="245" t="s">
        <v>187</v>
      </c>
    </row>
    <row r="1606" spans="1:6" hidden="1" x14ac:dyDescent="0.25">
      <c r="A1606">
        <v>6075</v>
      </c>
      <c r="B1606" t="s">
        <v>231</v>
      </c>
      <c r="C1606" t="s">
        <v>1528</v>
      </c>
      <c r="D1606" t="s">
        <v>1511</v>
      </c>
      <c r="F1606" s="245" t="s">
        <v>191</v>
      </c>
    </row>
    <row r="1607" spans="1:6" hidden="1" x14ac:dyDescent="0.25">
      <c r="A1607">
        <v>6076</v>
      </c>
      <c r="B1607" t="s">
        <v>231</v>
      </c>
      <c r="C1607" t="s">
        <v>1529</v>
      </c>
      <c r="D1607" t="s">
        <v>1511</v>
      </c>
      <c r="F1607" s="245" t="s">
        <v>191</v>
      </c>
    </row>
    <row r="1608" spans="1:6" hidden="1" x14ac:dyDescent="0.25">
      <c r="A1608">
        <v>6077</v>
      </c>
      <c r="B1608" t="s">
        <v>231</v>
      </c>
      <c r="C1608" t="s">
        <v>1530</v>
      </c>
      <c r="D1608" t="s">
        <v>1511</v>
      </c>
      <c r="F1608" s="245" t="s">
        <v>191</v>
      </c>
    </row>
    <row r="1609" spans="1:6" hidden="1" x14ac:dyDescent="0.25">
      <c r="A1609">
        <v>6078</v>
      </c>
      <c r="B1609" t="s">
        <v>231</v>
      </c>
      <c r="C1609" t="s">
        <v>1531</v>
      </c>
      <c r="D1609" t="s">
        <v>1511</v>
      </c>
      <c r="F1609" s="245" t="s">
        <v>191</v>
      </c>
    </row>
    <row r="1610" spans="1:6" hidden="1" x14ac:dyDescent="0.25">
      <c r="A1610">
        <v>6080</v>
      </c>
      <c r="B1610" t="s">
        <v>243</v>
      </c>
      <c r="C1610" t="s">
        <v>1532</v>
      </c>
      <c r="D1610" t="s">
        <v>1511</v>
      </c>
      <c r="F1610" s="245" t="s">
        <v>187</v>
      </c>
    </row>
    <row r="1611" spans="1:6" hidden="1" x14ac:dyDescent="0.25">
      <c r="A1611">
        <v>6085</v>
      </c>
      <c r="B1611" t="s">
        <v>231</v>
      </c>
      <c r="C1611" t="s">
        <v>1533</v>
      </c>
      <c r="D1611" t="s">
        <v>1511</v>
      </c>
      <c r="F1611" s="245" t="s">
        <v>191</v>
      </c>
    </row>
    <row r="1612" spans="1:6" hidden="1" x14ac:dyDescent="0.25">
      <c r="A1612">
        <v>6086</v>
      </c>
      <c r="B1612" t="s">
        <v>231</v>
      </c>
      <c r="C1612" t="s">
        <v>1534</v>
      </c>
      <c r="D1612" t="s">
        <v>1511</v>
      </c>
      <c r="F1612" s="245" t="s">
        <v>191</v>
      </c>
    </row>
    <row r="1613" spans="1:6" hidden="1" x14ac:dyDescent="0.25">
      <c r="A1613">
        <v>6087</v>
      </c>
      <c r="B1613" t="s">
        <v>243</v>
      </c>
      <c r="C1613" t="s">
        <v>1535</v>
      </c>
      <c r="D1613" t="s">
        <v>1511</v>
      </c>
      <c r="F1613" s="245" t="s">
        <v>187</v>
      </c>
    </row>
    <row r="1614" spans="1:6" hidden="1" x14ac:dyDescent="0.25">
      <c r="A1614">
        <v>6088</v>
      </c>
      <c r="B1614" t="s">
        <v>231</v>
      </c>
      <c r="C1614" t="s">
        <v>1536</v>
      </c>
      <c r="D1614" t="s">
        <v>1511</v>
      </c>
      <c r="F1614" s="245" t="s">
        <v>191</v>
      </c>
    </row>
    <row r="1615" spans="1:6" hidden="1" x14ac:dyDescent="0.25">
      <c r="A1615">
        <v>6090</v>
      </c>
      <c r="B1615" t="s">
        <v>243</v>
      </c>
      <c r="C1615" t="s">
        <v>1537</v>
      </c>
      <c r="D1615" t="s">
        <v>1511</v>
      </c>
      <c r="F1615" s="245" t="s">
        <v>187</v>
      </c>
    </row>
    <row r="1616" spans="1:6" hidden="1" x14ac:dyDescent="0.25">
      <c r="A1616">
        <v>6096</v>
      </c>
      <c r="B1616" t="s">
        <v>231</v>
      </c>
      <c r="C1616" t="s">
        <v>1538</v>
      </c>
      <c r="D1616" t="s">
        <v>1511</v>
      </c>
      <c r="F1616" s="245" t="s">
        <v>191</v>
      </c>
    </row>
    <row r="1617" spans="1:6" hidden="1" x14ac:dyDescent="0.25">
      <c r="A1617">
        <v>6097</v>
      </c>
      <c r="B1617" t="s">
        <v>231</v>
      </c>
      <c r="C1617" t="s">
        <v>1539</v>
      </c>
      <c r="D1617" t="s">
        <v>1511</v>
      </c>
      <c r="F1617" s="245" t="s">
        <v>191</v>
      </c>
    </row>
    <row r="1618" spans="1:6" hidden="1" x14ac:dyDescent="0.25">
      <c r="A1618">
        <v>6098</v>
      </c>
      <c r="B1618" t="s">
        <v>231</v>
      </c>
      <c r="C1618" t="s">
        <v>1540</v>
      </c>
      <c r="D1618" t="s">
        <v>1511</v>
      </c>
      <c r="F1618" s="245" t="s">
        <v>191</v>
      </c>
    </row>
    <row r="1619" spans="1:6" hidden="1" x14ac:dyDescent="0.25">
      <c r="A1619">
        <v>6100</v>
      </c>
      <c r="B1619" t="s">
        <v>243</v>
      </c>
      <c r="C1619" t="s">
        <v>1541</v>
      </c>
      <c r="D1619" t="s">
        <v>1511</v>
      </c>
      <c r="F1619" s="245" t="s">
        <v>187</v>
      </c>
    </row>
    <row r="1620" spans="1:6" hidden="1" x14ac:dyDescent="0.25">
      <c r="A1620">
        <v>6111</v>
      </c>
      <c r="B1620" t="s">
        <v>231</v>
      </c>
      <c r="C1620" t="s">
        <v>1542</v>
      </c>
      <c r="D1620" t="s">
        <v>1511</v>
      </c>
      <c r="F1620" s="245" t="s">
        <v>191</v>
      </c>
    </row>
    <row r="1621" spans="1:6" hidden="1" x14ac:dyDescent="0.25">
      <c r="A1621">
        <v>6112</v>
      </c>
      <c r="B1621" t="s">
        <v>231</v>
      </c>
      <c r="C1621" t="s">
        <v>1543</v>
      </c>
      <c r="D1621" t="s">
        <v>1511</v>
      </c>
      <c r="F1621" s="245" t="s">
        <v>191</v>
      </c>
    </row>
    <row r="1622" spans="1:6" hidden="1" x14ac:dyDescent="0.25">
      <c r="A1622">
        <v>6113</v>
      </c>
      <c r="B1622" t="s">
        <v>231</v>
      </c>
      <c r="C1622" t="s">
        <v>1544</v>
      </c>
      <c r="D1622" t="s">
        <v>1511</v>
      </c>
      <c r="F1622" s="245" t="s">
        <v>191</v>
      </c>
    </row>
    <row r="1623" spans="1:6" hidden="1" x14ac:dyDescent="0.25">
      <c r="A1623">
        <v>6114</v>
      </c>
      <c r="B1623" t="s">
        <v>231</v>
      </c>
      <c r="C1623" t="s">
        <v>1545</v>
      </c>
      <c r="D1623" t="s">
        <v>1511</v>
      </c>
      <c r="F1623" s="245" t="s">
        <v>191</v>
      </c>
    </row>
    <row r="1624" spans="1:6" hidden="1" x14ac:dyDescent="0.25">
      <c r="A1624">
        <v>6115</v>
      </c>
      <c r="B1624" t="s">
        <v>231</v>
      </c>
      <c r="C1624" t="s">
        <v>1546</v>
      </c>
      <c r="D1624" t="s">
        <v>1511</v>
      </c>
      <c r="F1624" s="245" t="s">
        <v>191</v>
      </c>
    </row>
    <row r="1625" spans="1:6" hidden="1" x14ac:dyDescent="0.25">
      <c r="A1625">
        <v>6116</v>
      </c>
      <c r="B1625" t="s">
        <v>231</v>
      </c>
      <c r="C1625" t="s">
        <v>1547</v>
      </c>
      <c r="D1625" t="s">
        <v>1511</v>
      </c>
      <c r="F1625" s="245" t="s">
        <v>191</v>
      </c>
    </row>
    <row r="1626" spans="1:6" hidden="1" x14ac:dyDescent="0.25">
      <c r="A1626">
        <v>6120</v>
      </c>
      <c r="B1626" t="s">
        <v>243</v>
      </c>
      <c r="C1626" t="s">
        <v>1548</v>
      </c>
      <c r="D1626" t="s">
        <v>1511</v>
      </c>
      <c r="F1626" s="245" t="s">
        <v>187</v>
      </c>
    </row>
    <row r="1627" spans="1:6" hidden="1" x14ac:dyDescent="0.25">
      <c r="A1627">
        <v>6131</v>
      </c>
      <c r="B1627" t="s">
        <v>231</v>
      </c>
      <c r="C1627" t="s">
        <v>1549</v>
      </c>
      <c r="D1627" t="s">
        <v>1511</v>
      </c>
      <c r="F1627" s="245" t="s">
        <v>191</v>
      </c>
    </row>
    <row r="1628" spans="1:6" hidden="1" x14ac:dyDescent="0.25">
      <c r="A1628">
        <v>6132</v>
      </c>
      <c r="B1628" t="s">
        <v>231</v>
      </c>
      <c r="C1628" t="s">
        <v>1550</v>
      </c>
      <c r="D1628" t="s">
        <v>1511</v>
      </c>
      <c r="F1628" s="245" t="s">
        <v>191</v>
      </c>
    </row>
    <row r="1629" spans="1:6" hidden="1" x14ac:dyDescent="0.25">
      <c r="A1629">
        <v>6133</v>
      </c>
      <c r="B1629" t="s">
        <v>231</v>
      </c>
      <c r="C1629" t="s">
        <v>1551</v>
      </c>
      <c r="D1629" t="s">
        <v>1511</v>
      </c>
      <c r="F1629" s="245" t="s">
        <v>191</v>
      </c>
    </row>
    <row r="1630" spans="1:6" hidden="1" x14ac:dyDescent="0.25">
      <c r="A1630">
        <v>6134</v>
      </c>
      <c r="B1630" t="s">
        <v>231</v>
      </c>
      <c r="C1630" t="s">
        <v>1552</v>
      </c>
      <c r="D1630" t="s">
        <v>1511</v>
      </c>
      <c r="F1630" s="245" t="s">
        <v>191</v>
      </c>
    </row>
    <row r="1631" spans="1:6" hidden="1" x14ac:dyDescent="0.25">
      <c r="A1631">
        <v>6135</v>
      </c>
      <c r="B1631" t="s">
        <v>231</v>
      </c>
      <c r="C1631" t="s">
        <v>1553</v>
      </c>
      <c r="D1631" t="s">
        <v>1511</v>
      </c>
      <c r="F1631" s="245" t="s">
        <v>191</v>
      </c>
    </row>
    <row r="1632" spans="1:6" hidden="1" x14ac:dyDescent="0.25">
      <c r="A1632">
        <v>6136</v>
      </c>
      <c r="B1632" t="s">
        <v>231</v>
      </c>
      <c r="C1632" t="s">
        <v>1554</v>
      </c>
      <c r="D1632" t="s">
        <v>1511</v>
      </c>
      <c r="F1632" s="245" t="s">
        <v>191</v>
      </c>
    </row>
    <row r="1633" spans="1:6" hidden="1" x14ac:dyDescent="0.25">
      <c r="A1633">
        <v>6200</v>
      </c>
      <c r="B1633" t="s">
        <v>243</v>
      </c>
      <c r="C1633" t="s">
        <v>1555</v>
      </c>
      <c r="D1633" t="s">
        <v>1511</v>
      </c>
      <c r="F1633" s="245" t="s">
        <v>187</v>
      </c>
    </row>
    <row r="1634" spans="1:6" hidden="1" x14ac:dyDescent="0.25">
      <c r="A1634">
        <v>6211</v>
      </c>
      <c r="B1634" t="s">
        <v>231</v>
      </c>
      <c r="C1634" t="s">
        <v>1556</v>
      </c>
      <c r="D1634" t="s">
        <v>1511</v>
      </c>
      <c r="F1634" s="245" t="s">
        <v>191</v>
      </c>
    </row>
    <row r="1635" spans="1:6" hidden="1" x14ac:dyDescent="0.25">
      <c r="A1635">
        <v>6221</v>
      </c>
      <c r="B1635" t="s">
        <v>231</v>
      </c>
      <c r="C1635" t="s">
        <v>1557</v>
      </c>
      <c r="D1635" t="s">
        <v>1511</v>
      </c>
      <c r="F1635" s="245" t="s">
        <v>191</v>
      </c>
    </row>
    <row r="1636" spans="1:6" hidden="1" x14ac:dyDescent="0.25">
      <c r="A1636">
        <v>6222</v>
      </c>
      <c r="B1636" t="s">
        <v>231</v>
      </c>
      <c r="C1636" t="s">
        <v>1558</v>
      </c>
      <c r="D1636" t="s">
        <v>1511</v>
      </c>
      <c r="F1636" s="245" t="s">
        <v>191</v>
      </c>
    </row>
    <row r="1637" spans="1:6" hidden="1" x14ac:dyDescent="0.25">
      <c r="A1637">
        <v>6223</v>
      </c>
      <c r="B1637" t="s">
        <v>231</v>
      </c>
      <c r="C1637" t="s">
        <v>1559</v>
      </c>
      <c r="D1637" t="s">
        <v>1511</v>
      </c>
      <c r="F1637" s="245" t="s">
        <v>191</v>
      </c>
    </row>
    <row r="1638" spans="1:6" hidden="1" x14ac:dyDescent="0.25">
      <c r="A1638">
        <v>6224</v>
      </c>
      <c r="B1638" t="s">
        <v>231</v>
      </c>
      <c r="C1638" t="s">
        <v>1560</v>
      </c>
      <c r="D1638" t="s">
        <v>1511</v>
      </c>
      <c r="F1638" s="245" t="s">
        <v>191</v>
      </c>
    </row>
    <row r="1639" spans="1:6" hidden="1" x14ac:dyDescent="0.25">
      <c r="A1639">
        <v>6230</v>
      </c>
      <c r="B1639" t="s">
        <v>243</v>
      </c>
      <c r="C1639" t="s">
        <v>1561</v>
      </c>
      <c r="D1639" t="s">
        <v>1511</v>
      </c>
      <c r="F1639" s="245" t="s">
        <v>187</v>
      </c>
    </row>
    <row r="1640" spans="1:6" hidden="1" x14ac:dyDescent="0.25">
      <c r="A1640">
        <v>6235</v>
      </c>
      <c r="B1640" t="s">
        <v>231</v>
      </c>
      <c r="C1640" t="s">
        <v>1562</v>
      </c>
      <c r="D1640" t="s">
        <v>1511</v>
      </c>
      <c r="F1640" s="245" t="s">
        <v>191</v>
      </c>
    </row>
    <row r="1641" spans="1:6" hidden="1" x14ac:dyDescent="0.25">
      <c r="A1641">
        <v>6236</v>
      </c>
      <c r="B1641" t="s">
        <v>231</v>
      </c>
      <c r="C1641" t="s">
        <v>1563</v>
      </c>
      <c r="D1641" t="s">
        <v>1511</v>
      </c>
      <c r="F1641" s="245" t="s">
        <v>191</v>
      </c>
    </row>
    <row r="1642" spans="1:6" hidden="1" x14ac:dyDescent="0.25">
      <c r="A1642">
        <v>6237</v>
      </c>
      <c r="B1642" t="s">
        <v>243</v>
      </c>
      <c r="C1642" t="s">
        <v>1564</v>
      </c>
      <c r="D1642" t="s">
        <v>1511</v>
      </c>
      <c r="F1642" s="245" t="s">
        <v>187</v>
      </c>
    </row>
    <row r="1643" spans="1:6" hidden="1" x14ac:dyDescent="0.25">
      <c r="A1643">
        <v>6238</v>
      </c>
      <c r="B1643" t="s">
        <v>231</v>
      </c>
      <c r="C1643" t="s">
        <v>1565</v>
      </c>
      <c r="D1643" t="s">
        <v>1511</v>
      </c>
      <c r="F1643" s="245" t="s">
        <v>191</v>
      </c>
    </row>
    <row r="1644" spans="1:6" hidden="1" x14ac:dyDescent="0.25">
      <c r="A1644">
        <v>6239</v>
      </c>
      <c r="B1644" t="s">
        <v>231</v>
      </c>
      <c r="C1644" t="s">
        <v>1566</v>
      </c>
      <c r="D1644" t="s">
        <v>1511</v>
      </c>
      <c r="F1644" s="245" t="s">
        <v>191</v>
      </c>
    </row>
    <row r="1645" spans="1:6" hidden="1" x14ac:dyDescent="0.25">
      <c r="A1645">
        <v>6300</v>
      </c>
      <c r="B1645" t="s">
        <v>243</v>
      </c>
      <c r="C1645" t="s">
        <v>1567</v>
      </c>
      <c r="D1645" t="s">
        <v>1511</v>
      </c>
      <c r="F1645" s="245" t="s">
        <v>187</v>
      </c>
    </row>
    <row r="1646" spans="1:6" hidden="1" x14ac:dyDescent="0.25">
      <c r="A1646">
        <v>6311</v>
      </c>
      <c r="B1646" t="s">
        <v>231</v>
      </c>
      <c r="C1646" t="s">
        <v>1568</v>
      </c>
      <c r="D1646" t="s">
        <v>1511</v>
      </c>
      <c r="F1646" s="245" t="s">
        <v>191</v>
      </c>
    </row>
    <row r="1647" spans="1:6" hidden="1" x14ac:dyDescent="0.25">
      <c r="A1647">
        <v>6320</v>
      </c>
      <c r="B1647" t="s">
        <v>243</v>
      </c>
      <c r="C1647" t="s">
        <v>1569</v>
      </c>
      <c r="D1647" t="s">
        <v>1511</v>
      </c>
      <c r="F1647" s="245" t="s">
        <v>187</v>
      </c>
    </row>
    <row r="1648" spans="1:6" hidden="1" x14ac:dyDescent="0.25">
      <c r="A1648">
        <v>6321</v>
      </c>
      <c r="B1648" t="s">
        <v>231</v>
      </c>
      <c r="C1648" t="s">
        <v>1570</v>
      </c>
      <c r="D1648" t="s">
        <v>1511</v>
      </c>
      <c r="F1648" s="245" t="s">
        <v>191</v>
      </c>
    </row>
    <row r="1649" spans="1:6" hidden="1" x14ac:dyDescent="0.25">
      <c r="A1649">
        <v>6323</v>
      </c>
      <c r="B1649" t="s">
        <v>231</v>
      </c>
      <c r="C1649" t="s">
        <v>1571</v>
      </c>
      <c r="D1649" t="s">
        <v>1511</v>
      </c>
      <c r="F1649" s="245" t="s">
        <v>191</v>
      </c>
    </row>
    <row r="1650" spans="1:6" hidden="1" x14ac:dyDescent="0.25">
      <c r="A1650">
        <v>6325</v>
      </c>
      <c r="B1650" t="s">
        <v>231</v>
      </c>
      <c r="C1650" t="s">
        <v>1572</v>
      </c>
      <c r="D1650" t="s">
        <v>1511</v>
      </c>
      <c r="F1650" s="245" t="s">
        <v>191</v>
      </c>
    </row>
    <row r="1651" spans="1:6" hidden="1" x14ac:dyDescent="0.25">
      <c r="A1651">
        <v>6326</v>
      </c>
      <c r="B1651" t="s">
        <v>231</v>
      </c>
      <c r="C1651" t="s">
        <v>1573</v>
      </c>
      <c r="D1651" t="s">
        <v>1511</v>
      </c>
      <c r="F1651" s="245" t="s">
        <v>191</v>
      </c>
    </row>
    <row r="1652" spans="1:6" hidden="1" x14ac:dyDescent="0.25">
      <c r="A1652">
        <v>6327</v>
      </c>
      <c r="B1652" t="s">
        <v>231</v>
      </c>
      <c r="C1652" t="s">
        <v>1573</v>
      </c>
      <c r="D1652" t="s">
        <v>1511</v>
      </c>
      <c r="F1652" s="245" t="s">
        <v>191</v>
      </c>
    </row>
    <row r="1653" spans="1:6" hidden="1" x14ac:dyDescent="0.25">
      <c r="A1653">
        <v>6328</v>
      </c>
      <c r="B1653" t="s">
        <v>231</v>
      </c>
      <c r="C1653" t="s">
        <v>1574</v>
      </c>
      <c r="D1653" t="s">
        <v>1511</v>
      </c>
      <c r="F1653" s="245" t="s">
        <v>191</v>
      </c>
    </row>
    <row r="1654" spans="1:6" hidden="1" x14ac:dyDescent="0.25">
      <c r="A1654">
        <v>6331</v>
      </c>
      <c r="B1654" t="s">
        <v>231</v>
      </c>
      <c r="C1654" t="s">
        <v>1575</v>
      </c>
      <c r="D1654" t="s">
        <v>1511</v>
      </c>
      <c r="F1654" s="245" t="s">
        <v>191</v>
      </c>
    </row>
    <row r="1655" spans="1:6" hidden="1" x14ac:dyDescent="0.25">
      <c r="A1655">
        <v>6332</v>
      </c>
      <c r="B1655" t="s">
        <v>231</v>
      </c>
      <c r="C1655" t="s">
        <v>1576</v>
      </c>
      <c r="D1655" t="s">
        <v>1511</v>
      </c>
      <c r="F1655" s="245" t="s">
        <v>191</v>
      </c>
    </row>
    <row r="1656" spans="1:6" hidden="1" x14ac:dyDescent="0.25">
      <c r="A1656">
        <v>6333</v>
      </c>
      <c r="B1656" t="s">
        <v>231</v>
      </c>
      <c r="C1656" t="s">
        <v>1577</v>
      </c>
      <c r="D1656" t="s">
        <v>1511</v>
      </c>
      <c r="F1656" s="245" t="s">
        <v>191</v>
      </c>
    </row>
    <row r="1657" spans="1:6" hidden="1" x14ac:dyDescent="0.25">
      <c r="A1657">
        <v>6334</v>
      </c>
      <c r="B1657" t="s">
        <v>231</v>
      </c>
      <c r="C1657" t="s">
        <v>1578</v>
      </c>
      <c r="D1657" t="s">
        <v>1511</v>
      </c>
      <c r="F1657" s="245" t="s">
        <v>191</v>
      </c>
    </row>
    <row r="1658" spans="1:6" hidden="1" x14ac:dyDescent="0.25">
      <c r="A1658">
        <v>6335</v>
      </c>
      <c r="B1658" t="s">
        <v>231</v>
      </c>
      <c r="C1658" t="s">
        <v>1579</v>
      </c>
      <c r="D1658" t="s">
        <v>1511</v>
      </c>
      <c r="F1658" s="245" t="s">
        <v>191</v>
      </c>
    </row>
    <row r="1659" spans="1:6" hidden="1" x14ac:dyDescent="0.25">
      <c r="A1659">
        <v>6336</v>
      </c>
      <c r="B1659" t="s">
        <v>231</v>
      </c>
      <c r="C1659" t="s">
        <v>1580</v>
      </c>
      <c r="D1659" t="s">
        <v>1511</v>
      </c>
      <c r="F1659" s="245" t="s">
        <v>191</v>
      </c>
    </row>
    <row r="1660" spans="1:6" hidden="1" x14ac:dyDescent="0.25">
      <c r="A1660">
        <v>6337</v>
      </c>
      <c r="B1660" t="s">
        <v>231</v>
      </c>
      <c r="C1660" t="s">
        <v>1581</v>
      </c>
      <c r="D1660" t="s">
        <v>1511</v>
      </c>
      <c r="F1660" s="245" t="s">
        <v>191</v>
      </c>
    </row>
    <row r="1661" spans="1:6" hidden="1" x14ac:dyDescent="0.25">
      <c r="A1661">
        <v>6341</v>
      </c>
      <c r="B1661" t="s">
        <v>231</v>
      </c>
      <c r="C1661" t="s">
        <v>1582</v>
      </c>
      <c r="D1661" t="s">
        <v>1511</v>
      </c>
      <c r="F1661" s="245" t="s">
        <v>191</v>
      </c>
    </row>
    <row r="1662" spans="1:6" hidden="1" x14ac:dyDescent="0.25">
      <c r="A1662">
        <v>6342</v>
      </c>
      <c r="B1662" t="s">
        <v>231</v>
      </c>
      <c r="C1662" t="s">
        <v>1583</v>
      </c>
      <c r="D1662" t="s">
        <v>1511</v>
      </c>
      <c r="F1662" s="245" t="s">
        <v>191</v>
      </c>
    </row>
    <row r="1663" spans="1:6" hidden="1" x14ac:dyDescent="0.25">
      <c r="A1663">
        <v>6343</v>
      </c>
      <c r="B1663" t="s">
        <v>231</v>
      </c>
      <c r="C1663" t="s">
        <v>1584</v>
      </c>
      <c r="D1663" t="s">
        <v>1511</v>
      </c>
      <c r="F1663" s="245" t="s">
        <v>191</v>
      </c>
    </row>
    <row r="1664" spans="1:6" hidden="1" x14ac:dyDescent="0.25">
      <c r="A1664">
        <v>6344</v>
      </c>
      <c r="B1664" t="s">
        <v>243</v>
      </c>
      <c r="C1664" t="s">
        <v>1585</v>
      </c>
      <c r="D1664" t="s">
        <v>1511</v>
      </c>
      <c r="F1664" s="245" t="s">
        <v>187</v>
      </c>
    </row>
    <row r="1665" spans="1:6" hidden="1" x14ac:dyDescent="0.25">
      <c r="A1665">
        <v>6345</v>
      </c>
      <c r="B1665" t="s">
        <v>231</v>
      </c>
      <c r="C1665" t="s">
        <v>1586</v>
      </c>
      <c r="D1665" t="s">
        <v>1511</v>
      </c>
      <c r="F1665" s="245" t="s">
        <v>191</v>
      </c>
    </row>
    <row r="1666" spans="1:6" hidden="1" x14ac:dyDescent="0.25">
      <c r="A1666">
        <v>6346</v>
      </c>
      <c r="B1666" t="s">
        <v>231</v>
      </c>
      <c r="C1666" t="s">
        <v>1587</v>
      </c>
      <c r="D1666" t="s">
        <v>1511</v>
      </c>
      <c r="F1666" s="245" t="s">
        <v>191</v>
      </c>
    </row>
    <row r="1667" spans="1:6" hidden="1" x14ac:dyDescent="0.25">
      <c r="A1667">
        <v>6347</v>
      </c>
      <c r="B1667" t="s">
        <v>231</v>
      </c>
      <c r="C1667" t="s">
        <v>1588</v>
      </c>
      <c r="D1667" t="s">
        <v>1511</v>
      </c>
      <c r="F1667" s="245" t="s">
        <v>191</v>
      </c>
    </row>
    <row r="1668" spans="1:6" hidden="1" x14ac:dyDescent="0.25">
      <c r="A1668">
        <v>6348</v>
      </c>
      <c r="B1668" t="s">
        <v>231</v>
      </c>
      <c r="C1668" t="s">
        <v>1589</v>
      </c>
      <c r="D1668" t="s">
        <v>1511</v>
      </c>
      <c r="F1668" s="245" t="s">
        <v>191</v>
      </c>
    </row>
    <row r="1669" spans="1:6" hidden="1" x14ac:dyDescent="0.25">
      <c r="A1669">
        <v>6351</v>
      </c>
      <c r="B1669" t="s">
        <v>231</v>
      </c>
      <c r="C1669" t="s">
        <v>1590</v>
      </c>
      <c r="D1669" t="s">
        <v>1511</v>
      </c>
      <c r="F1669" s="245" t="s">
        <v>191</v>
      </c>
    </row>
    <row r="1670" spans="1:6" hidden="1" x14ac:dyDescent="0.25">
      <c r="A1670">
        <v>6352</v>
      </c>
      <c r="B1670" t="s">
        <v>231</v>
      </c>
      <c r="C1670" t="s">
        <v>1591</v>
      </c>
      <c r="D1670" t="s">
        <v>1511</v>
      </c>
      <c r="F1670" s="245" t="s">
        <v>191</v>
      </c>
    </row>
    <row r="1671" spans="1:6" hidden="1" x14ac:dyDescent="0.25">
      <c r="A1671">
        <v>6353</v>
      </c>
      <c r="B1671" t="s">
        <v>231</v>
      </c>
      <c r="C1671" t="s">
        <v>1592</v>
      </c>
      <c r="D1671" t="s">
        <v>1511</v>
      </c>
      <c r="F1671" s="245" t="s">
        <v>191</v>
      </c>
    </row>
    <row r="1672" spans="1:6" hidden="1" x14ac:dyDescent="0.25">
      <c r="A1672">
        <v>6400</v>
      </c>
      <c r="B1672" t="s">
        <v>243</v>
      </c>
      <c r="C1672" t="s">
        <v>1593</v>
      </c>
      <c r="D1672" t="s">
        <v>1511</v>
      </c>
      <c r="F1672" s="245" t="s">
        <v>187</v>
      </c>
    </row>
    <row r="1673" spans="1:6" hidden="1" x14ac:dyDescent="0.25">
      <c r="A1673">
        <v>6411</v>
      </c>
      <c r="B1673" t="s">
        <v>231</v>
      </c>
      <c r="C1673" t="s">
        <v>1594</v>
      </c>
      <c r="D1673" t="s">
        <v>1511</v>
      </c>
      <c r="F1673" s="245" t="s">
        <v>191</v>
      </c>
    </row>
    <row r="1674" spans="1:6" hidden="1" x14ac:dyDescent="0.25">
      <c r="A1674">
        <v>6412</v>
      </c>
      <c r="B1674" t="s">
        <v>231</v>
      </c>
      <c r="C1674" t="s">
        <v>1595</v>
      </c>
      <c r="D1674" t="s">
        <v>1511</v>
      </c>
      <c r="F1674" s="245" t="s">
        <v>191</v>
      </c>
    </row>
    <row r="1675" spans="1:6" hidden="1" x14ac:dyDescent="0.25">
      <c r="A1675">
        <v>6413</v>
      </c>
      <c r="B1675" t="s">
        <v>231</v>
      </c>
      <c r="C1675" t="s">
        <v>1596</v>
      </c>
      <c r="D1675" t="s">
        <v>1511</v>
      </c>
      <c r="F1675" s="245" t="s">
        <v>191</v>
      </c>
    </row>
    <row r="1676" spans="1:6" hidden="1" x14ac:dyDescent="0.25">
      <c r="A1676">
        <v>6414</v>
      </c>
      <c r="B1676" t="s">
        <v>231</v>
      </c>
      <c r="C1676" t="s">
        <v>1597</v>
      </c>
      <c r="D1676" t="s">
        <v>1511</v>
      </c>
      <c r="F1676" s="245" t="s">
        <v>191</v>
      </c>
    </row>
    <row r="1677" spans="1:6" hidden="1" x14ac:dyDescent="0.25">
      <c r="A1677">
        <v>6421</v>
      </c>
      <c r="B1677" t="s">
        <v>231</v>
      </c>
      <c r="C1677" t="s">
        <v>1598</v>
      </c>
      <c r="D1677" t="s">
        <v>1511</v>
      </c>
      <c r="F1677" s="245" t="s">
        <v>191</v>
      </c>
    </row>
    <row r="1678" spans="1:6" hidden="1" x14ac:dyDescent="0.25">
      <c r="A1678">
        <v>6422</v>
      </c>
      <c r="B1678" t="s">
        <v>243</v>
      </c>
      <c r="C1678" t="s">
        <v>1599</v>
      </c>
      <c r="D1678" t="s">
        <v>1511</v>
      </c>
      <c r="F1678" s="245" t="s">
        <v>187</v>
      </c>
    </row>
    <row r="1679" spans="1:6" hidden="1" x14ac:dyDescent="0.25">
      <c r="A1679">
        <v>6423</v>
      </c>
      <c r="B1679" t="s">
        <v>231</v>
      </c>
      <c r="C1679" t="s">
        <v>1600</v>
      </c>
      <c r="D1679" t="s">
        <v>1511</v>
      </c>
      <c r="F1679" s="245" t="s">
        <v>191</v>
      </c>
    </row>
    <row r="1680" spans="1:6" hidden="1" x14ac:dyDescent="0.25">
      <c r="A1680">
        <v>6424</v>
      </c>
      <c r="B1680" t="s">
        <v>231</v>
      </c>
      <c r="C1680" t="s">
        <v>1601</v>
      </c>
      <c r="D1680" t="s">
        <v>1511</v>
      </c>
      <c r="F1680" s="245" t="s">
        <v>191</v>
      </c>
    </row>
    <row r="1681" spans="1:6" hidden="1" x14ac:dyDescent="0.25">
      <c r="A1681">
        <v>6425</v>
      </c>
      <c r="B1681" t="s">
        <v>231</v>
      </c>
      <c r="C1681" t="s">
        <v>1602</v>
      </c>
      <c r="D1681" t="s">
        <v>1511</v>
      </c>
      <c r="F1681" s="245" t="s">
        <v>191</v>
      </c>
    </row>
    <row r="1682" spans="1:6" hidden="1" x14ac:dyDescent="0.25">
      <c r="A1682">
        <v>6430</v>
      </c>
      <c r="B1682" t="s">
        <v>243</v>
      </c>
      <c r="C1682" t="s">
        <v>1603</v>
      </c>
      <c r="D1682" t="s">
        <v>1511</v>
      </c>
      <c r="F1682" s="245" t="s">
        <v>187</v>
      </c>
    </row>
    <row r="1683" spans="1:6" hidden="1" x14ac:dyDescent="0.25">
      <c r="A1683">
        <v>6435</v>
      </c>
      <c r="B1683" t="s">
        <v>231</v>
      </c>
      <c r="C1683" t="s">
        <v>1604</v>
      </c>
      <c r="D1683" t="s">
        <v>1511</v>
      </c>
      <c r="F1683" s="245" t="s">
        <v>191</v>
      </c>
    </row>
    <row r="1684" spans="1:6" hidden="1" x14ac:dyDescent="0.25">
      <c r="A1684">
        <v>6440</v>
      </c>
      <c r="B1684" t="s">
        <v>243</v>
      </c>
      <c r="C1684" t="s">
        <v>1605</v>
      </c>
      <c r="D1684" t="s">
        <v>1511</v>
      </c>
      <c r="F1684" s="245" t="s">
        <v>187</v>
      </c>
    </row>
    <row r="1685" spans="1:6" hidden="1" x14ac:dyDescent="0.25">
      <c r="A1685">
        <v>6444</v>
      </c>
      <c r="B1685" t="s">
        <v>231</v>
      </c>
      <c r="C1685" t="s">
        <v>1606</v>
      </c>
      <c r="D1685" t="s">
        <v>1511</v>
      </c>
      <c r="F1685" s="245" t="s">
        <v>191</v>
      </c>
    </row>
    <row r="1686" spans="1:6" hidden="1" x14ac:dyDescent="0.25">
      <c r="A1686">
        <v>6445</v>
      </c>
      <c r="B1686" t="s">
        <v>231</v>
      </c>
      <c r="C1686" t="s">
        <v>1607</v>
      </c>
      <c r="D1686" t="s">
        <v>1511</v>
      </c>
      <c r="F1686" s="245" t="s">
        <v>191</v>
      </c>
    </row>
    <row r="1687" spans="1:6" hidden="1" x14ac:dyDescent="0.25">
      <c r="A1687">
        <v>6446</v>
      </c>
      <c r="B1687" t="s">
        <v>231</v>
      </c>
      <c r="C1687" t="s">
        <v>1608</v>
      </c>
      <c r="D1687" t="s">
        <v>1511</v>
      </c>
      <c r="F1687" s="245" t="s">
        <v>191</v>
      </c>
    </row>
    <row r="1688" spans="1:6" hidden="1" x14ac:dyDescent="0.25">
      <c r="A1688">
        <v>6447</v>
      </c>
      <c r="B1688" t="s">
        <v>231</v>
      </c>
      <c r="C1688" t="s">
        <v>1609</v>
      </c>
      <c r="D1688" t="s">
        <v>1511</v>
      </c>
      <c r="F1688" s="245" t="s">
        <v>191</v>
      </c>
    </row>
    <row r="1689" spans="1:6" hidden="1" x14ac:dyDescent="0.25">
      <c r="A1689">
        <v>6448</v>
      </c>
      <c r="B1689" t="s">
        <v>231</v>
      </c>
      <c r="C1689" t="s">
        <v>1610</v>
      </c>
      <c r="D1689" t="s">
        <v>1511</v>
      </c>
      <c r="F1689" s="245" t="s">
        <v>191</v>
      </c>
    </row>
    <row r="1690" spans="1:6" hidden="1" x14ac:dyDescent="0.25">
      <c r="A1690">
        <v>6449</v>
      </c>
      <c r="B1690" t="s">
        <v>243</v>
      </c>
      <c r="C1690" t="s">
        <v>1611</v>
      </c>
      <c r="D1690" t="s">
        <v>1511</v>
      </c>
      <c r="F1690" s="245" t="s">
        <v>187</v>
      </c>
    </row>
    <row r="1691" spans="1:6" hidden="1" x14ac:dyDescent="0.25">
      <c r="A1691">
        <v>6451</v>
      </c>
      <c r="B1691" t="s">
        <v>231</v>
      </c>
      <c r="C1691" t="s">
        <v>1612</v>
      </c>
      <c r="D1691" t="s">
        <v>1511</v>
      </c>
      <c r="F1691" s="245" t="s">
        <v>191</v>
      </c>
    </row>
    <row r="1692" spans="1:6" hidden="1" x14ac:dyDescent="0.25">
      <c r="A1692">
        <v>6452</v>
      </c>
      <c r="B1692" t="s">
        <v>231</v>
      </c>
      <c r="C1692" t="s">
        <v>1613</v>
      </c>
      <c r="D1692" t="s">
        <v>1511</v>
      </c>
      <c r="F1692" s="245" t="s">
        <v>191</v>
      </c>
    </row>
    <row r="1693" spans="1:6" hidden="1" x14ac:dyDescent="0.25">
      <c r="A1693">
        <v>6453</v>
      </c>
      <c r="B1693" t="s">
        <v>231</v>
      </c>
      <c r="C1693" t="s">
        <v>1614</v>
      </c>
      <c r="D1693" t="s">
        <v>1511</v>
      </c>
      <c r="F1693" s="245" t="s">
        <v>191</v>
      </c>
    </row>
    <row r="1694" spans="1:6" hidden="1" x14ac:dyDescent="0.25">
      <c r="A1694">
        <v>6454</v>
      </c>
      <c r="B1694" t="s">
        <v>231</v>
      </c>
      <c r="C1694" t="s">
        <v>1615</v>
      </c>
      <c r="D1694" t="s">
        <v>1511</v>
      </c>
      <c r="F1694" s="245" t="s">
        <v>191</v>
      </c>
    </row>
    <row r="1695" spans="1:6" hidden="1" x14ac:dyDescent="0.25">
      <c r="A1695">
        <v>6455</v>
      </c>
      <c r="B1695" t="s">
        <v>231</v>
      </c>
      <c r="C1695" t="s">
        <v>1616</v>
      </c>
      <c r="D1695" t="s">
        <v>1511</v>
      </c>
      <c r="F1695" s="245" t="s">
        <v>191</v>
      </c>
    </row>
    <row r="1696" spans="1:6" hidden="1" x14ac:dyDescent="0.25">
      <c r="A1696">
        <v>6456</v>
      </c>
      <c r="B1696" t="s">
        <v>231</v>
      </c>
      <c r="C1696" t="s">
        <v>1617</v>
      </c>
      <c r="D1696" t="s">
        <v>1511</v>
      </c>
      <c r="F1696" s="245" t="s">
        <v>191</v>
      </c>
    </row>
    <row r="1697" spans="1:6" hidden="1" x14ac:dyDescent="0.25">
      <c r="A1697">
        <v>6500</v>
      </c>
      <c r="B1697" t="s">
        <v>243</v>
      </c>
      <c r="C1697" t="s">
        <v>1618</v>
      </c>
      <c r="D1697" t="s">
        <v>1511</v>
      </c>
      <c r="F1697" s="245" t="s">
        <v>187</v>
      </c>
    </row>
    <row r="1698" spans="1:6" hidden="1" x14ac:dyDescent="0.25">
      <c r="A1698">
        <v>6503</v>
      </c>
      <c r="B1698" t="s">
        <v>243</v>
      </c>
      <c r="C1698" t="s">
        <v>1618</v>
      </c>
      <c r="D1698" t="s">
        <v>1511</v>
      </c>
      <c r="F1698" s="245" t="s">
        <v>187</v>
      </c>
    </row>
    <row r="1699" spans="1:6" hidden="1" x14ac:dyDescent="0.25">
      <c r="A1699">
        <v>6511</v>
      </c>
      <c r="B1699" t="s">
        <v>231</v>
      </c>
      <c r="C1699" t="s">
        <v>1619</v>
      </c>
      <c r="D1699" t="s">
        <v>1511</v>
      </c>
      <c r="F1699" s="245" t="s">
        <v>191</v>
      </c>
    </row>
    <row r="1700" spans="1:6" hidden="1" x14ac:dyDescent="0.25">
      <c r="A1700">
        <v>6512</v>
      </c>
      <c r="B1700" t="s">
        <v>231</v>
      </c>
      <c r="C1700" t="s">
        <v>1620</v>
      </c>
      <c r="D1700" t="s">
        <v>1511</v>
      </c>
      <c r="F1700" s="245" t="s">
        <v>191</v>
      </c>
    </row>
    <row r="1701" spans="1:6" hidden="1" x14ac:dyDescent="0.25">
      <c r="A1701">
        <v>6513</v>
      </c>
      <c r="B1701" t="s">
        <v>231</v>
      </c>
      <c r="C1701" t="s">
        <v>1621</v>
      </c>
      <c r="D1701" t="s">
        <v>1622</v>
      </c>
      <c r="F1701" s="245" t="s">
        <v>193</v>
      </c>
    </row>
    <row r="1702" spans="1:6" hidden="1" x14ac:dyDescent="0.25">
      <c r="A1702">
        <v>6521</v>
      </c>
      <c r="B1702" t="s">
        <v>231</v>
      </c>
      <c r="C1702" t="s">
        <v>1623</v>
      </c>
      <c r="D1702" t="s">
        <v>1511</v>
      </c>
      <c r="F1702" s="245" t="s">
        <v>191</v>
      </c>
    </row>
    <row r="1703" spans="1:6" hidden="1" x14ac:dyDescent="0.25">
      <c r="A1703">
        <v>6522</v>
      </c>
      <c r="B1703" t="s">
        <v>231</v>
      </c>
      <c r="C1703" t="s">
        <v>1624</v>
      </c>
      <c r="D1703" t="s">
        <v>1511</v>
      </c>
      <c r="F1703" s="245" t="s">
        <v>191</v>
      </c>
    </row>
    <row r="1704" spans="1:6" hidden="1" x14ac:dyDescent="0.25">
      <c r="A1704">
        <v>6523</v>
      </c>
      <c r="B1704" t="s">
        <v>231</v>
      </c>
      <c r="C1704" t="s">
        <v>1625</v>
      </c>
      <c r="D1704" t="s">
        <v>1511</v>
      </c>
      <c r="F1704" s="245" t="s">
        <v>191</v>
      </c>
    </row>
    <row r="1705" spans="1:6" hidden="1" x14ac:dyDescent="0.25">
      <c r="A1705">
        <v>6524</v>
      </c>
      <c r="B1705" t="s">
        <v>231</v>
      </c>
      <c r="C1705" t="s">
        <v>1626</v>
      </c>
      <c r="D1705" t="s">
        <v>1511</v>
      </c>
      <c r="F1705" s="245" t="s">
        <v>191</v>
      </c>
    </row>
    <row r="1706" spans="1:6" hidden="1" x14ac:dyDescent="0.25">
      <c r="A1706">
        <v>6525</v>
      </c>
      <c r="B1706" t="s">
        <v>231</v>
      </c>
      <c r="C1706" t="s">
        <v>1627</v>
      </c>
      <c r="D1706" t="s">
        <v>1511</v>
      </c>
      <c r="F1706" s="245" t="s">
        <v>191</v>
      </c>
    </row>
    <row r="1707" spans="1:6" hidden="1" x14ac:dyDescent="0.25">
      <c r="A1707">
        <v>6527</v>
      </c>
      <c r="B1707" t="s">
        <v>231</v>
      </c>
      <c r="C1707" t="s">
        <v>1628</v>
      </c>
      <c r="D1707" t="s">
        <v>1511</v>
      </c>
      <c r="F1707" s="245" t="s">
        <v>191</v>
      </c>
    </row>
    <row r="1708" spans="1:6" hidden="1" x14ac:dyDescent="0.25">
      <c r="A1708">
        <v>6528</v>
      </c>
      <c r="B1708" t="s">
        <v>231</v>
      </c>
      <c r="C1708" t="s">
        <v>1629</v>
      </c>
      <c r="D1708" t="s">
        <v>1511</v>
      </c>
      <c r="F1708" s="245" t="s">
        <v>191</v>
      </c>
    </row>
    <row r="1709" spans="1:6" hidden="1" x14ac:dyDescent="0.25">
      <c r="A1709">
        <v>6600</v>
      </c>
      <c r="B1709" t="s">
        <v>243</v>
      </c>
      <c r="C1709" t="s">
        <v>1630</v>
      </c>
      <c r="D1709" t="s">
        <v>1631</v>
      </c>
      <c r="F1709" s="245" t="s">
        <v>185</v>
      </c>
    </row>
    <row r="1710" spans="1:6" hidden="1" x14ac:dyDescent="0.25">
      <c r="A1710">
        <v>6612</v>
      </c>
      <c r="B1710" t="s">
        <v>231</v>
      </c>
      <c r="C1710" t="s">
        <v>1632</v>
      </c>
      <c r="D1710" t="s">
        <v>1631</v>
      </c>
      <c r="F1710" s="245" t="s">
        <v>191</v>
      </c>
    </row>
    <row r="1711" spans="1:6" hidden="1" x14ac:dyDescent="0.25">
      <c r="A1711">
        <v>6621</v>
      </c>
      <c r="B1711" t="s">
        <v>231</v>
      </c>
      <c r="C1711" t="s">
        <v>1633</v>
      </c>
      <c r="D1711" t="s">
        <v>1631</v>
      </c>
      <c r="F1711" s="245" t="s">
        <v>191</v>
      </c>
    </row>
    <row r="1712" spans="1:6" hidden="1" x14ac:dyDescent="0.25">
      <c r="A1712">
        <v>6622</v>
      </c>
      <c r="B1712" t="s">
        <v>231</v>
      </c>
      <c r="C1712" t="s">
        <v>1634</v>
      </c>
      <c r="D1712" t="s">
        <v>1631</v>
      </c>
      <c r="F1712" s="245" t="s">
        <v>191</v>
      </c>
    </row>
    <row r="1713" spans="1:6" hidden="1" x14ac:dyDescent="0.25">
      <c r="A1713">
        <v>6623</v>
      </c>
      <c r="B1713" t="s">
        <v>231</v>
      </c>
      <c r="C1713" t="s">
        <v>1635</v>
      </c>
      <c r="D1713" t="s">
        <v>1631</v>
      </c>
      <c r="F1713" s="245" t="s">
        <v>191</v>
      </c>
    </row>
    <row r="1714" spans="1:6" hidden="1" x14ac:dyDescent="0.25">
      <c r="A1714">
        <v>6624</v>
      </c>
      <c r="B1714" t="s">
        <v>231</v>
      </c>
      <c r="C1714" t="s">
        <v>1636</v>
      </c>
      <c r="D1714" t="s">
        <v>1631</v>
      </c>
      <c r="F1714" s="245" t="s">
        <v>191</v>
      </c>
    </row>
    <row r="1715" spans="1:6" hidden="1" x14ac:dyDescent="0.25">
      <c r="A1715">
        <v>6625</v>
      </c>
      <c r="B1715" t="s">
        <v>231</v>
      </c>
      <c r="C1715" t="s">
        <v>1637</v>
      </c>
      <c r="D1715" t="s">
        <v>1631</v>
      </c>
      <c r="F1715" s="245" t="s">
        <v>191</v>
      </c>
    </row>
    <row r="1716" spans="1:6" hidden="1" x14ac:dyDescent="0.25">
      <c r="A1716">
        <v>6630</v>
      </c>
      <c r="B1716" t="s">
        <v>243</v>
      </c>
      <c r="C1716" t="s">
        <v>1638</v>
      </c>
      <c r="D1716" t="s">
        <v>1631</v>
      </c>
      <c r="F1716" s="245" t="s">
        <v>185</v>
      </c>
    </row>
    <row r="1717" spans="1:6" hidden="1" x14ac:dyDescent="0.25">
      <c r="A1717">
        <v>6635</v>
      </c>
      <c r="B1717" t="s">
        <v>231</v>
      </c>
      <c r="C1717" t="s">
        <v>1639</v>
      </c>
      <c r="D1717" t="s">
        <v>1631</v>
      </c>
      <c r="F1717" s="245" t="s">
        <v>191</v>
      </c>
    </row>
    <row r="1718" spans="1:6" hidden="1" x14ac:dyDescent="0.25">
      <c r="A1718">
        <v>6636</v>
      </c>
      <c r="B1718" t="s">
        <v>231</v>
      </c>
      <c r="C1718" t="s">
        <v>1640</v>
      </c>
      <c r="D1718" t="s">
        <v>1631</v>
      </c>
      <c r="F1718" s="245" t="s">
        <v>191</v>
      </c>
    </row>
    <row r="1719" spans="1:6" hidden="1" x14ac:dyDescent="0.25">
      <c r="A1719">
        <v>6640</v>
      </c>
      <c r="B1719" t="s">
        <v>243</v>
      </c>
      <c r="C1719" t="s">
        <v>1641</v>
      </c>
      <c r="D1719" t="s">
        <v>1631</v>
      </c>
      <c r="F1719" s="245" t="s">
        <v>185</v>
      </c>
    </row>
    <row r="1720" spans="1:6" hidden="1" x14ac:dyDescent="0.25">
      <c r="A1720">
        <v>6645</v>
      </c>
      <c r="B1720" t="s">
        <v>231</v>
      </c>
      <c r="C1720" t="s">
        <v>1642</v>
      </c>
      <c r="D1720" t="s">
        <v>1631</v>
      </c>
      <c r="F1720" s="245" t="s">
        <v>191</v>
      </c>
    </row>
    <row r="1721" spans="1:6" hidden="1" x14ac:dyDescent="0.25">
      <c r="A1721">
        <v>6646</v>
      </c>
      <c r="B1721" t="s">
        <v>231</v>
      </c>
      <c r="C1721" t="s">
        <v>1643</v>
      </c>
      <c r="D1721" t="s">
        <v>1631</v>
      </c>
      <c r="F1721" s="245" t="s">
        <v>191</v>
      </c>
    </row>
    <row r="1722" spans="1:6" hidden="1" x14ac:dyDescent="0.25">
      <c r="A1722">
        <v>6647</v>
      </c>
      <c r="B1722" t="s">
        <v>231</v>
      </c>
      <c r="C1722" t="s">
        <v>1644</v>
      </c>
      <c r="D1722" t="s">
        <v>1631</v>
      </c>
      <c r="F1722" s="245" t="s">
        <v>191</v>
      </c>
    </row>
    <row r="1723" spans="1:6" hidden="1" x14ac:dyDescent="0.25">
      <c r="A1723">
        <v>6648</v>
      </c>
      <c r="B1723" t="s">
        <v>243</v>
      </c>
      <c r="C1723" t="s">
        <v>1641</v>
      </c>
      <c r="D1723" t="s">
        <v>1631</v>
      </c>
      <c r="F1723" s="245" t="s">
        <v>185</v>
      </c>
    </row>
    <row r="1724" spans="1:6" hidden="1" x14ac:dyDescent="0.25">
      <c r="A1724">
        <v>6700</v>
      </c>
      <c r="B1724" t="s">
        <v>530</v>
      </c>
      <c r="C1724" t="s">
        <v>1645</v>
      </c>
      <c r="D1724" t="s">
        <v>1631</v>
      </c>
      <c r="F1724" s="245" t="s">
        <v>179</v>
      </c>
    </row>
    <row r="1725" spans="1:6" hidden="1" x14ac:dyDescent="0.25">
      <c r="A1725">
        <v>6710</v>
      </c>
      <c r="B1725" t="s">
        <v>530</v>
      </c>
      <c r="C1725" t="s">
        <v>1645</v>
      </c>
      <c r="D1725" t="s">
        <v>1631</v>
      </c>
      <c r="F1725" s="245" t="s">
        <v>179</v>
      </c>
    </row>
    <row r="1726" spans="1:6" hidden="1" x14ac:dyDescent="0.25">
      <c r="A1726">
        <v>6720</v>
      </c>
      <c r="B1726" t="s">
        <v>530</v>
      </c>
      <c r="C1726" t="s">
        <v>1645</v>
      </c>
      <c r="D1726" t="s">
        <v>1631</v>
      </c>
      <c r="F1726" s="245" t="s">
        <v>179</v>
      </c>
    </row>
    <row r="1727" spans="1:6" hidden="1" x14ac:dyDescent="0.25">
      <c r="A1727">
        <v>6721</v>
      </c>
      <c r="B1727" t="s">
        <v>530</v>
      </c>
      <c r="C1727" t="s">
        <v>1645</v>
      </c>
      <c r="D1727" t="s">
        <v>1631</v>
      </c>
      <c r="F1727" s="245" t="s">
        <v>179</v>
      </c>
    </row>
    <row r="1728" spans="1:6" hidden="1" x14ac:dyDescent="0.25">
      <c r="A1728">
        <v>6722</v>
      </c>
      <c r="B1728" t="s">
        <v>530</v>
      </c>
      <c r="C1728" t="s">
        <v>1645</v>
      </c>
      <c r="D1728" t="s">
        <v>1631</v>
      </c>
      <c r="F1728" s="245" t="s">
        <v>179</v>
      </c>
    </row>
    <row r="1729" spans="1:6" hidden="1" x14ac:dyDescent="0.25">
      <c r="A1729">
        <v>6723</v>
      </c>
      <c r="B1729" t="s">
        <v>530</v>
      </c>
      <c r="C1729" t="s">
        <v>1645</v>
      </c>
      <c r="D1729" t="s">
        <v>1631</v>
      </c>
      <c r="F1729" s="245" t="s">
        <v>179</v>
      </c>
    </row>
    <row r="1730" spans="1:6" hidden="1" x14ac:dyDescent="0.25">
      <c r="A1730">
        <v>6724</v>
      </c>
      <c r="B1730" t="s">
        <v>530</v>
      </c>
      <c r="C1730" t="s">
        <v>1645</v>
      </c>
      <c r="D1730" t="s">
        <v>1631</v>
      </c>
      <c r="F1730" s="245" t="s">
        <v>179</v>
      </c>
    </row>
    <row r="1731" spans="1:6" hidden="1" x14ac:dyDescent="0.25">
      <c r="A1731">
        <v>6725</v>
      </c>
      <c r="B1731" t="s">
        <v>530</v>
      </c>
      <c r="C1731" t="s">
        <v>1645</v>
      </c>
      <c r="D1731" t="s">
        <v>1631</v>
      </c>
      <c r="F1731" s="245" t="s">
        <v>179</v>
      </c>
    </row>
    <row r="1732" spans="1:6" hidden="1" x14ac:dyDescent="0.25">
      <c r="A1732">
        <v>6726</v>
      </c>
      <c r="B1732" t="s">
        <v>530</v>
      </c>
      <c r="C1732" t="s">
        <v>1645</v>
      </c>
      <c r="D1732" t="s">
        <v>1631</v>
      </c>
      <c r="F1732" s="245" t="s">
        <v>179</v>
      </c>
    </row>
    <row r="1733" spans="1:6" hidden="1" x14ac:dyDescent="0.25">
      <c r="A1733">
        <v>6727</v>
      </c>
      <c r="B1733" t="s">
        <v>530</v>
      </c>
      <c r="C1733" t="s">
        <v>1645</v>
      </c>
      <c r="D1733" t="s">
        <v>1631</v>
      </c>
      <c r="F1733" s="245" t="s">
        <v>179</v>
      </c>
    </row>
    <row r="1734" spans="1:6" hidden="1" x14ac:dyDescent="0.25">
      <c r="A1734">
        <v>6728</v>
      </c>
      <c r="B1734" t="s">
        <v>530</v>
      </c>
      <c r="C1734" t="s">
        <v>1645</v>
      </c>
      <c r="D1734" t="s">
        <v>1631</v>
      </c>
      <c r="F1734" s="245" t="s">
        <v>179</v>
      </c>
    </row>
    <row r="1735" spans="1:6" hidden="1" x14ac:dyDescent="0.25">
      <c r="A1735">
        <v>6729</v>
      </c>
      <c r="B1735" t="s">
        <v>530</v>
      </c>
      <c r="C1735" t="s">
        <v>1645</v>
      </c>
      <c r="D1735" t="s">
        <v>1631</v>
      </c>
      <c r="F1735" s="245" t="s">
        <v>179</v>
      </c>
    </row>
    <row r="1736" spans="1:6" hidden="1" x14ac:dyDescent="0.25">
      <c r="A1736">
        <v>6750</v>
      </c>
      <c r="B1736" t="s">
        <v>231</v>
      </c>
      <c r="C1736" t="s">
        <v>1646</v>
      </c>
      <c r="D1736" t="s">
        <v>1631</v>
      </c>
      <c r="F1736" s="245" t="s">
        <v>191</v>
      </c>
    </row>
    <row r="1737" spans="1:6" hidden="1" x14ac:dyDescent="0.25">
      <c r="A1737">
        <v>6753</v>
      </c>
      <c r="B1737" t="s">
        <v>530</v>
      </c>
      <c r="C1737" t="s">
        <v>1645</v>
      </c>
      <c r="D1737" t="s">
        <v>1631</v>
      </c>
      <c r="F1737" s="245" t="s">
        <v>179</v>
      </c>
    </row>
    <row r="1738" spans="1:6" hidden="1" x14ac:dyDescent="0.25">
      <c r="A1738">
        <v>6754</v>
      </c>
      <c r="B1738" t="s">
        <v>231</v>
      </c>
      <c r="C1738" t="s">
        <v>1647</v>
      </c>
      <c r="D1738" t="s">
        <v>1631</v>
      </c>
      <c r="F1738" s="245" t="s">
        <v>191</v>
      </c>
    </row>
    <row r="1739" spans="1:6" hidden="1" x14ac:dyDescent="0.25">
      <c r="A1739">
        <v>6755</v>
      </c>
      <c r="B1739" t="s">
        <v>231</v>
      </c>
      <c r="C1739" t="s">
        <v>1648</v>
      </c>
      <c r="D1739" t="s">
        <v>1631</v>
      </c>
      <c r="F1739" s="245" t="s">
        <v>191</v>
      </c>
    </row>
    <row r="1740" spans="1:6" hidden="1" x14ac:dyDescent="0.25">
      <c r="A1740">
        <v>6756</v>
      </c>
      <c r="B1740" t="s">
        <v>231</v>
      </c>
      <c r="C1740" t="s">
        <v>1649</v>
      </c>
      <c r="D1740" t="s">
        <v>1631</v>
      </c>
      <c r="F1740" s="245" t="s">
        <v>191</v>
      </c>
    </row>
    <row r="1741" spans="1:6" hidden="1" x14ac:dyDescent="0.25">
      <c r="A1741">
        <v>6757</v>
      </c>
      <c r="B1741" t="s">
        <v>530</v>
      </c>
      <c r="C1741" t="s">
        <v>1645</v>
      </c>
      <c r="D1741" t="s">
        <v>1631</v>
      </c>
      <c r="F1741" s="245" t="s">
        <v>179</v>
      </c>
    </row>
    <row r="1742" spans="1:6" hidden="1" x14ac:dyDescent="0.25">
      <c r="A1742">
        <v>6758</v>
      </c>
      <c r="B1742" t="s">
        <v>231</v>
      </c>
      <c r="C1742" t="s">
        <v>1650</v>
      </c>
      <c r="D1742" t="s">
        <v>1631</v>
      </c>
      <c r="F1742" s="245" t="s">
        <v>191</v>
      </c>
    </row>
    <row r="1743" spans="1:6" hidden="1" x14ac:dyDescent="0.25">
      <c r="A1743">
        <v>6760</v>
      </c>
      <c r="B1743" t="s">
        <v>243</v>
      </c>
      <c r="C1743" t="s">
        <v>1651</v>
      </c>
      <c r="D1743" t="s">
        <v>1631</v>
      </c>
      <c r="F1743" s="245" t="s">
        <v>185</v>
      </c>
    </row>
    <row r="1744" spans="1:6" hidden="1" x14ac:dyDescent="0.25">
      <c r="A1744">
        <v>6762</v>
      </c>
      <c r="B1744" t="s">
        <v>243</v>
      </c>
      <c r="C1744" t="s">
        <v>1652</v>
      </c>
      <c r="D1744" t="s">
        <v>1631</v>
      </c>
      <c r="F1744" s="245" t="s">
        <v>185</v>
      </c>
    </row>
    <row r="1745" spans="1:6" hidden="1" x14ac:dyDescent="0.25">
      <c r="A1745">
        <v>6763</v>
      </c>
      <c r="B1745" t="s">
        <v>231</v>
      </c>
      <c r="C1745" t="s">
        <v>1653</v>
      </c>
      <c r="D1745" t="s">
        <v>1631</v>
      </c>
      <c r="F1745" s="245" t="s">
        <v>191</v>
      </c>
    </row>
    <row r="1746" spans="1:6" hidden="1" x14ac:dyDescent="0.25">
      <c r="A1746">
        <v>6764</v>
      </c>
      <c r="B1746" t="s">
        <v>231</v>
      </c>
      <c r="C1746" t="s">
        <v>1654</v>
      </c>
      <c r="D1746" t="s">
        <v>1631</v>
      </c>
      <c r="F1746" s="245" t="s">
        <v>191</v>
      </c>
    </row>
    <row r="1747" spans="1:6" hidden="1" x14ac:dyDescent="0.25">
      <c r="A1747">
        <v>6765</v>
      </c>
      <c r="B1747" t="s">
        <v>231</v>
      </c>
      <c r="C1747" t="s">
        <v>1655</v>
      </c>
      <c r="D1747" t="s">
        <v>1631</v>
      </c>
      <c r="F1747" s="245" t="s">
        <v>191</v>
      </c>
    </row>
    <row r="1748" spans="1:6" hidden="1" x14ac:dyDescent="0.25">
      <c r="A1748">
        <v>6766</v>
      </c>
      <c r="B1748" t="s">
        <v>231</v>
      </c>
      <c r="C1748" t="s">
        <v>1656</v>
      </c>
      <c r="D1748" t="s">
        <v>1631</v>
      </c>
      <c r="F1748" s="245" t="s">
        <v>191</v>
      </c>
    </row>
    <row r="1749" spans="1:6" hidden="1" x14ac:dyDescent="0.25">
      <c r="A1749">
        <v>6767</v>
      </c>
      <c r="B1749" t="s">
        <v>231</v>
      </c>
      <c r="C1749" t="s">
        <v>1657</v>
      </c>
      <c r="D1749" t="s">
        <v>1631</v>
      </c>
      <c r="F1749" s="245" t="s">
        <v>191</v>
      </c>
    </row>
    <row r="1750" spans="1:6" hidden="1" x14ac:dyDescent="0.25">
      <c r="A1750">
        <v>6768</v>
      </c>
      <c r="B1750" t="s">
        <v>231</v>
      </c>
      <c r="C1750" t="s">
        <v>1658</v>
      </c>
      <c r="D1750" t="s">
        <v>1631</v>
      </c>
      <c r="F1750" s="245" t="s">
        <v>191</v>
      </c>
    </row>
    <row r="1751" spans="1:6" hidden="1" x14ac:dyDescent="0.25">
      <c r="A1751">
        <v>6769</v>
      </c>
      <c r="B1751" t="s">
        <v>231</v>
      </c>
      <c r="C1751" t="s">
        <v>1659</v>
      </c>
      <c r="D1751" t="s">
        <v>1631</v>
      </c>
      <c r="F1751" s="245" t="s">
        <v>191</v>
      </c>
    </row>
    <row r="1752" spans="1:6" hidden="1" x14ac:dyDescent="0.25">
      <c r="A1752">
        <v>6771</v>
      </c>
      <c r="B1752" t="s">
        <v>530</v>
      </c>
      <c r="C1752" t="s">
        <v>1645</v>
      </c>
      <c r="D1752" t="s">
        <v>1631</v>
      </c>
      <c r="F1752" s="245" t="s">
        <v>179</v>
      </c>
    </row>
    <row r="1753" spans="1:6" hidden="1" x14ac:dyDescent="0.25">
      <c r="A1753">
        <v>6772</v>
      </c>
      <c r="B1753" t="s">
        <v>231</v>
      </c>
      <c r="C1753" t="s">
        <v>1660</v>
      </c>
      <c r="D1753" t="s">
        <v>1631</v>
      </c>
      <c r="F1753" s="245" t="s">
        <v>191</v>
      </c>
    </row>
    <row r="1754" spans="1:6" hidden="1" x14ac:dyDescent="0.25">
      <c r="A1754">
        <v>6773</v>
      </c>
      <c r="B1754" t="s">
        <v>231</v>
      </c>
      <c r="C1754" t="s">
        <v>1661</v>
      </c>
      <c r="D1754" t="s">
        <v>1631</v>
      </c>
      <c r="F1754" s="245" t="s">
        <v>191</v>
      </c>
    </row>
    <row r="1755" spans="1:6" hidden="1" x14ac:dyDescent="0.25">
      <c r="A1755">
        <v>6774</v>
      </c>
      <c r="B1755" t="s">
        <v>231</v>
      </c>
      <c r="C1755" t="s">
        <v>1662</v>
      </c>
      <c r="D1755" t="s">
        <v>1631</v>
      </c>
      <c r="F1755" s="245" t="s">
        <v>191</v>
      </c>
    </row>
    <row r="1756" spans="1:6" hidden="1" x14ac:dyDescent="0.25">
      <c r="A1756">
        <v>6775</v>
      </c>
      <c r="B1756" t="s">
        <v>231</v>
      </c>
      <c r="C1756" t="s">
        <v>1663</v>
      </c>
      <c r="D1756" t="s">
        <v>1631</v>
      </c>
      <c r="F1756" s="245" t="s">
        <v>191</v>
      </c>
    </row>
    <row r="1757" spans="1:6" hidden="1" x14ac:dyDescent="0.25">
      <c r="A1757">
        <v>6781</v>
      </c>
      <c r="B1757" t="s">
        <v>231</v>
      </c>
      <c r="C1757" t="s">
        <v>1664</v>
      </c>
      <c r="D1757" t="s">
        <v>1631</v>
      </c>
      <c r="F1757" s="245" t="s">
        <v>191</v>
      </c>
    </row>
    <row r="1758" spans="1:6" hidden="1" x14ac:dyDescent="0.25">
      <c r="A1758">
        <v>6782</v>
      </c>
      <c r="B1758" t="s">
        <v>243</v>
      </c>
      <c r="C1758" t="s">
        <v>1665</v>
      </c>
      <c r="D1758" t="s">
        <v>1631</v>
      </c>
      <c r="F1758" s="245" t="s">
        <v>185</v>
      </c>
    </row>
    <row r="1759" spans="1:6" hidden="1" x14ac:dyDescent="0.25">
      <c r="A1759">
        <v>6783</v>
      </c>
      <c r="B1759" t="s">
        <v>231</v>
      </c>
      <c r="C1759" t="s">
        <v>1666</v>
      </c>
      <c r="D1759" t="s">
        <v>1631</v>
      </c>
      <c r="F1759" s="245" t="s">
        <v>191</v>
      </c>
    </row>
    <row r="1760" spans="1:6" hidden="1" x14ac:dyDescent="0.25">
      <c r="A1760">
        <v>6784</v>
      </c>
      <c r="B1760" t="s">
        <v>231</v>
      </c>
      <c r="C1760" t="s">
        <v>1667</v>
      </c>
      <c r="D1760" t="s">
        <v>1631</v>
      </c>
      <c r="F1760" s="245" t="s">
        <v>191</v>
      </c>
    </row>
    <row r="1761" spans="1:6" hidden="1" x14ac:dyDescent="0.25">
      <c r="A1761">
        <v>6785</v>
      </c>
      <c r="B1761" t="s">
        <v>231</v>
      </c>
      <c r="C1761" t="s">
        <v>1668</v>
      </c>
      <c r="D1761" t="s">
        <v>1631</v>
      </c>
      <c r="F1761" s="245" t="s">
        <v>191</v>
      </c>
    </row>
    <row r="1762" spans="1:6" hidden="1" x14ac:dyDescent="0.25">
      <c r="A1762">
        <v>6786</v>
      </c>
      <c r="B1762" t="s">
        <v>231</v>
      </c>
      <c r="C1762" t="s">
        <v>1669</v>
      </c>
      <c r="D1762" t="s">
        <v>1631</v>
      </c>
      <c r="F1762" s="245" t="s">
        <v>191</v>
      </c>
    </row>
    <row r="1763" spans="1:6" hidden="1" x14ac:dyDescent="0.25">
      <c r="A1763">
        <v>6787</v>
      </c>
      <c r="B1763" t="s">
        <v>231</v>
      </c>
      <c r="C1763" t="s">
        <v>1670</v>
      </c>
      <c r="D1763" t="s">
        <v>1631</v>
      </c>
      <c r="F1763" s="245" t="s">
        <v>191</v>
      </c>
    </row>
    <row r="1764" spans="1:6" hidden="1" x14ac:dyDescent="0.25">
      <c r="A1764">
        <v>6791</v>
      </c>
      <c r="B1764" t="s">
        <v>530</v>
      </c>
      <c r="C1764" t="s">
        <v>1645</v>
      </c>
      <c r="D1764" t="s">
        <v>1631</v>
      </c>
      <c r="F1764" s="245" t="s">
        <v>179</v>
      </c>
    </row>
    <row r="1765" spans="1:6" hidden="1" x14ac:dyDescent="0.25">
      <c r="A1765">
        <v>6792</v>
      </c>
      <c r="B1765" t="s">
        <v>231</v>
      </c>
      <c r="C1765" t="s">
        <v>1671</v>
      </c>
      <c r="D1765" t="s">
        <v>1631</v>
      </c>
      <c r="F1765" s="245" t="s">
        <v>191</v>
      </c>
    </row>
    <row r="1766" spans="1:6" hidden="1" x14ac:dyDescent="0.25">
      <c r="A1766">
        <v>6793</v>
      </c>
      <c r="B1766" t="s">
        <v>231</v>
      </c>
      <c r="C1766" t="s">
        <v>1672</v>
      </c>
      <c r="D1766" t="s">
        <v>1631</v>
      </c>
      <c r="F1766" s="245" t="s">
        <v>191</v>
      </c>
    </row>
    <row r="1767" spans="1:6" hidden="1" x14ac:dyDescent="0.25">
      <c r="A1767">
        <v>6794</v>
      </c>
      <c r="B1767" t="s">
        <v>231</v>
      </c>
      <c r="C1767" t="s">
        <v>1673</v>
      </c>
      <c r="D1767" t="s">
        <v>1631</v>
      </c>
      <c r="F1767" s="245" t="s">
        <v>191</v>
      </c>
    </row>
    <row r="1768" spans="1:6" hidden="1" x14ac:dyDescent="0.25">
      <c r="A1768">
        <v>6795</v>
      </c>
      <c r="B1768" t="s">
        <v>231</v>
      </c>
      <c r="C1768" t="s">
        <v>1674</v>
      </c>
      <c r="D1768" t="s">
        <v>1631</v>
      </c>
      <c r="F1768" s="245" t="s">
        <v>191</v>
      </c>
    </row>
    <row r="1769" spans="1:6" hidden="1" x14ac:dyDescent="0.25">
      <c r="A1769">
        <v>6800</v>
      </c>
      <c r="B1769" t="s">
        <v>243</v>
      </c>
      <c r="C1769" t="s">
        <v>1675</v>
      </c>
      <c r="D1769" t="s">
        <v>1631</v>
      </c>
      <c r="F1769" s="245" t="s">
        <v>185</v>
      </c>
    </row>
    <row r="1770" spans="1:6" hidden="1" x14ac:dyDescent="0.25">
      <c r="A1770">
        <v>6805</v>
      </c>
      <c r="B1770" t="s">
        <v>243</v>
      </c>
      <c r="C1770" t="s">
        <v>1676</v>
      </c>
      <c r="D1770" t="s">
        <v>1631</v>
      </c>
      <c r="F1770" s="245" t="s">
        <v>185</v>
      </c>
    </row>
    <row r="1771" spans="1:6" hidden="1" x14ac:dyDescent="0.25">
      <c r="A1771">
        <v>6806</v>
      </c>
      <c r="B1771" t="s">
        <v>243</v>
      </c>
      <c r="C1771" t="s">
        <v>1675</v>
      </c>
      <c r="D1771" t="s">
        <v>1631</v>
      </c>
      <c r="F1771" s="245" t="s">
        <v>185</v>
      </c>
    </row>
    <row r="1772" spans="1:6" hidden="1" x14ac:dyDescent="0.25">
      <c r="A1772">
        <v>6821</v>
      </c>
      <c r="B1772" t="s">
        <v>231</v>
      </c>
      <c r="C1772" t="s">
        <v>1677</v>
      </c>
      <c r="D1772" t="s">
        <v>1631</v>
      </c>
      <c r="F1772" s="245" t="s">
        <v>191</v>
      </c>
    </row>
    <row r="1773" spans="1:6" hidden="1" x14ac:dyDescent="0.25">
      <c r="A1773">
        <v>6900</v>
      </c>
      <c r="B1773" t="s">
        <v>243</v>
      </c>
      <c r="C1773" t="s">
        <v>1678</v>
      </c>
      <c r="D1773" t="s">
        <v>1631</v>
      </c>
      <c r="F1773" s="245" t="s">
        <v>185</v>
      </c>
    </row>
    <row r="1774" spans="1:6" hidden="1" x14ac:dyDescent="0.25">
      <c r="A1774">
        <v>6903</v>
      </c>
      <c r="B1774" t="s">
        <v>243</v>
      </c>
      <c r="C1774" t="s">
        <v>1678</v>
      </c>
      <c r="D1774" t="s">
        <v>1631</v>
      </c>
      <c r="F1774" s="245" t="s">
        <v>185</v>
      </c>
    </row>
    <row r="1775" spans="1:6" hidden="1" x14ac:dyDescent="0.25">
      <c r="A1775">
        <v>6911</v>
      </c>
      <c r="B1775" t="s">
        <v>231</v>
      </c>
      <c r="C1775" t="s">
        <v>1679</v>
      </c>
      <c r="D1775" t="s">
        <v>1631</v>
      </c>
      <c r="F1775" s="245" t="s">
        <v>191</v>
      </c>
    </row>
    <row r="1776" spans="1:6" hidden="1" x14ac:dyDescent="0.25">
      <c r="A1776">
        <v>6912</v>
      </c>
      <c r="B1776" t="s">
        <v>231</v>
      </c>
      <c r="C1776" t="s">
        <v>1680</v>
      </c>
      <c r="D1776" t="s">
        <v>1631</v>
      </c>
      <c r="F1776" s="245" t="s">
        <v>191</v>
      </c>
    </row>
    <row r="1777" spans="1:6" hidden="1" x14ac:dyDescent="0.25">
      <c r="A1777">
        <v>6913</v>
      </c>
      <c r="B1777" t="s">
        <v>243</v>
      </c>
      <c r="C1777" t="s">
        <v>1681</v>
      </c>
      <c r="D1777" t="s">
        <v>1631</v>
      </c>
      <c r="F1777" s="245" t="s">
        <v>185</v>
      </c>
    </row>
    <row r="1778" spans="1:6" hidden="1" x14ac:dyDescent="0.25">
      <c r="A1778">
        <v>6914</v>
      </c>
      <c r="B1778" t="s">
        <v>231</v>
      </c>
      <c r="C1778" t="s">
        <v>1682</v>
      </c>
      <c r="D1778" t="s">
        <v>1631</v>
      </c>
      <c r="F1778" s="245" t="s">
        <v>191</v>
      </c>
    </row>
    <row r="1779" spans="1:6" hidden="1" x14ac:dyDescent="0.25">
      <c r="A1779">
        <v>6915</v>
      </c>
      <c r="B1779" t="s">
        <v>231</v>
      </c>
      <c r="C1779" t="s">
        <v>1683</v>
      </c>
      <c r="D1779" t="s">
        <v>1631</v>
      </c>
      <c r="F1779" s="245" t="s">
        <v>191</v>
      </c>
    </row>
    <row r="1780" spans="1:6" hidden="1" x14ac:dyDescent="0.25">
      <c r="A1780">
        <v>6916</v>
      </c>
      <c r="B1780" t="s">
        <v>231</v>
      </c>
      <c r="C1780" t="s">
        <v>1684</v>
      </c>
      <c r="D1780" t="s">
        <v>1631</v>
      </c>
      <c r="F1780" s="245" t="s">
        <v>191</v>
      </c>
    </row>
    <row r="1781" spans="1:6" hidden="1" x14ac:dyDescent="0.25">
      <c r="A1781">
        <v>6917</v>
      </c>
      <c r="B1781" t="s">
        <v>231</v>
      </c>
      <c r="C1781" t="s">
        <v>1685</v>
      </c>
      <c r="D1781" t="s">
        <v>1631</v>
      </c>
      <c r="F1781" s="245" t="s">
        <v>191</v>
      </c>
    </row>
    <row r="1782" spans="1:6" hidden="1" x14ac:dyDescent="0.25">
      <c r="A1782">
        <v>6921</v>
      </c>
      <c r="B1782" t="s">
        <v>231</v>
      </c>
      <c r="C1782" t="s">
        <v>1686</v>
      </c>
      <c r="D1782" t="s">
        <v>1631</v>
      </c>
      <c r="F1782" s="245" t="s">
        <v>191</v>
      </c>
    </row>
    <row r="1783" spans="1:6" hidden="1" x14ac:dyDescent="0.25">
      <c r="A1783">
        <v>6922</v>
      </c>
      <c r="B1783" t="s">
        <v>231</v>
      </c>
      <c r="C1783" t="s">
        <v>1687</v>
      </c>
      <c r="D1783" t="s">
        <v>1631</v>
      </c>
      <c r="F1783" s="245" t="s">
        <v>191</v>
      </c>
    </row>
    <row r="1784" spans="1:6" hidden="1" x14ac:dyDescent="0.25">
      <c r="A1784">
        <v>6923</v>
      </c>
      <c r="B1784" t="s">
        <v>231</v>
      </c>
      <c r="C1784" t="s">
        <v>1688</v>
      </c>
      <c r="D1784" t="s">
        <v>1631</v>
      </c>
      <c r="F1784" s="245" t="s">
        <v>191</v>
      </c>
    </row>
    <row r="1785" spans="1:6" hidden="1" x14ac:dyDescent="0.25">
      <c r="A1785">
        <v>6931</v>
      </c>
      <c r="B1785" t="s">
        <v>231</v>
      </c>
      <c r="C1785" t="s">
        <v>1689</v>
      </c>
      <c r="D1785" t="s">
        <v>1631</v>
      </c>
      <c r="F1785" s="245" t="s">
        <v>191</v>
      </c>
    </row>
    <row r="1786" spans="1:6" hidden="1" x14ac:dyDescent="0.25">
      <c r="A1786">
        <v>6932</v>
      </c>
      <c r="B1786" t="s">
        <v>231</v>
      </c>
      <c r="C1786" t="s">
        <v>1690</v>
      </c>
      <c r="D1786" t="s">
        <v>1631</v>
      </c>
      <c r="F1786" s="245" t="s">
        <v>191</v>
      </c>
    </row>
    <row r="1787" spans="1:6" hidden="1" x14ac:dyDescent="0.25">
      <c r="A1787">
        <v>6933</v>
      </c>
      <c r="B1787" t="s">
        <v>231</v>
      </c>
      <c r="C1787" t="s">
        <v>1691</v>
      </c>
      <c r="D1787" t="s">
        <v>1631</v>
      </c>
      <c r="F1787" s="245" t="s">
        <v>191</v>
      </c>
    </row>
    <row r="1788" spans="1:6" hidden="1" x14ac:dyDescent="0.25">
      <c r="A1788">
        <v>7000</v>
      </c>
      <c r="B1788" t="s">
        <v>243</v>
      </c>
      <c r="C1788" t="s">
        <v>1692</v>
      </c>
      <c r="D1788" t="s">
        <v>245</v>
      </c>
      <c r="F1788" s="245" t="s">
        <v>185</v>
      </c>
    </row>
    <row r="1789" spans="1:6" hidden="1" x14ac:dyDescent="0.25">
      <c r="A1789">
        <v>7003</v>
      </c>
      <c r="B1789" t="s">
        <v>243</v>
      </c>
      <c r="C1789" t="s">
        <v>1692</v>
      </c>
      <c r="D1789" t="s">
        <v>245</v>
      </c>
      <c r="F1789" s="245" t="s">
        <v>185</v>
      </c>
    </row>
    <row r="1790" spans="1:6" hidden="1" x14ac:dyDescent="0.25">
      <c r="A1790">
        <v>7011</v>
      </c>
      <c r="B1790" t="s">
        <v>231</v>
      </c>
      <c r="C1790" t="s">
        <v>1693</v>
      </c>
      <c r="D1790" t="s">
        <v>245</v>
      </c>
      <c r="F1790" s="245" t="s">
        <v>191</v>
      </c>
    </row>
    <row r="1791" spans="1:6" hidden="1" x14ac:dyDescent="0.25">
      <c r="A1791">
        <v>7012</v>
      </c>
      <c r="B1791" t="s">
        <v>231</v>
      </c>
      <c r="C1791" t="s">
        <v>1694</v>
      </c>
      <c r="D1791" t="s">
        <v>245</v>
      </c>
      <c r="F1791" s="245" t="s">
        <v>191</v>
      </c>
    </row>
    <row r="1792" spans="1:6" hidden="1" x14ac:dyDescent="0.25">
      <c r="A1792">
        <v>7013</v>
      </c>
      <c r="B1792" t="s">
        <v>231</v>
      </c>
      <c r="C1792" t="s">
        <v>1695</v>
      </c>
      <c r="D1792" t="s">
        <v>245</v>
      </c>
      <c r="F1792" s="245" t="s">
        <v>191</v>
      </c>
    </row>
    <row r="1793" spans="1:6" hidden="1" x14ac:dyDescent="0.25">
      <c r="A1793">
        <v>7014</v>
      </c>
      <c r="B1793" t="s">
        <v>231</v>
      </c>
      <c r="C1793" t="s">
        <v>1696</v>
      </c>
      <c r="D1793" t="s">
        <v>245</v>
      </c>
      <c r="F1793" s="245" t="s">
        <v>191</v>
      </c>
    </row>
    <row r="1794" spans="1:6" hidden="1" x14ac:dyDescent="0.25">
      <c r="A1794">
        <v>7015</v>
      </c>
      <c r="B1794" t="s">
        <v>231</v>
      </c>
      <c r="C1794" t="s">
        <v>1697</v>
      </c>
      <c r="D1794" t="s">
        <v>245</v>
      </c>
      <c r="F1794" s="245" t="s">
        <v>191</v>
      </c>
    </row>
    <row r="1795" spans="1:6" hidden="1" x14ac:dyDescent="0.25">
      <c r="A1795">
        <v>7016</v>
      </c>
      <c r="B1795" t="s">
        <v>231</v>
      </c>
      <c r="C1795" t="s">
        <v>1697</v>
      </c>
      <c r="D1795" t="s">
        <v>245</v>
      </c>
      <c r="F1795" s="245" t="s">
        <v>191</v>
      </c>
    </row>
    <row r="1796" spans="1:6" hidden="1" x14ac:dyDescent="0.25">
      <c r="A1796">
        <v>7017</v>
      </c>
      <c r="B1796" t="s">
        <v>231</v>
      </c>
      <c r="C1796" t="s">
        <v>1698</v>
      </c>
      <c r="D1796" t="s">
        <v>245</v>
      </c>
      <c r="F1796" s="245" t="s">
        <v>191</v>
      </c>
    </row>
    <row r="1797" spans="1:6" hidden="1" x14ac:dyDescent="0.25">
      <c r="A1797">
        <v>7018</v>
      </c>
      <c r="B1797" t="s">
        <v>243</v>
      </c>
      <c r="C1797" t="s">
        <v>1692</v>
      </c>
      <c r="D1797" t="s">
        <v>245</v>
      </c>
      <c r="F1797" s="245" t="s">
        <v>185</v>
      </c>
    </row>
    <row r="1798" spans="1:6" hidden="1" x14ac:dyDescent="0.25">
      <c r="A1798">
        <v>7019</v>
      </c>
      <c r="B1798" t="s">
        <v>243</v>
      </c>
      <c r="C1798" t="s">
        <v>1692</v>
      </c>
      <c r="D1798" t="s">
        <v>245</v>
      </c>
      <c r="F1798" s="245" t="s">
        <v>185</v>
      </c>
    </row>
    <row r="1799" spans="1:6" hidden="1" x14ac:dyDescent="0.25">
      <c r="A1799">
        <v>7020</v>
      </c>
      <c r="B1799" t="s">
        <v>243</v>
      </c>
      <c r="C1799" t="s">
        <v>1699</v>
      </c>
      <c r="D1799" t="s">
        <v>1700</v>
      </c>
      <c r="F1799" s="245" t="s">
        <v>187</v>
      </c>
    </row>
    <row r="1800" spans="1:6" hidden="1" x14ac:dyDescent="0.25">
      <c r="A1800">
        <v>7025</v>
      </c>
      <c r="B1800" t="s">
        <v>231</v>
      </c>
      <c r="C1800" t="s">
        <v>1701</v>
      </c>
      <c r="D1800" t="s">
        <v>1700</v>
      </c>
      <c r="F1800" s="245" t="s">
        <v>191</v>
      </c>
    </row>
    <row r="1801" spans="1:6" hidden="1" x14ac:dyDescent="0.25">
      <c r="A1801">
        <v>7026</v>
      </c>
      <c r="B1801" t="s">
        <v>231</v>
      </c>
      <c r="C1801" t="s">
        <v>1702</v>
      </c>
      <c r="D1801" t="s">
        <v>1700</v>
      </c>
      <c r="F1801" s="245" t="s">
        <v>191</v>
      </c>
    </row>
    <row r="1802" spans="1:6" hidden="1" x14ac:dyDescent="0.25">
      <c r="A1802">
        <v>7027</v>
      </c>
      <c r="B1802" t="s">
        <v>243</v>
      </c>
      <c r="C1802" t="s">
        <v>1703</v>
      </c>
      <c r="D1802" t="s">
        <v>1700</v>
      </c>
      <c r="F1802" s="245" t="s">
        <v>187</v>
      </c>
    </row>
    <row r="1803" spans="1:6" hidden="1" x14ac:dyDescent="0.25">
      <c r="A1803">
        <v>7030</v>
      </c>
      <c r="B1803" t="s">
        <v>243</v>
      </c>
      <c r="C1803" t="s">
        <v>1703</v>
      </c>
      <c r="D1803" t="s">
        <v>1700</v>
      </c>
      <c r="F1803" s="245" t="s">
        <v>187</v>
      </c>
    </row>
    <row r="1804" spans="1:6" hidden="1" x14ac:dyDescent="0.25">
      <c r="A1804">
        <v>7038</v>
      </c>
      <c r="B1804" t="s">
        <v>231</v>
      </c>
      <c r="C1804" t="s">
        <v>1704</v>
      </c>
      <c r="D1804" t="s">
        <v>1700</v>
      </c>
      <c r="F1804" s="245" t="s">
        <v>191</v>
      </c>
    </row>
    <row r="1805" spans="1:6" hidden="1" x14ac:dyDescent="0.25">
      <c r="A1805">
        <v>7039</v>
      </c>
      <c r="B1805" t="s">
        <v>231</v>
      </c>
      <c r="C1805" t="s">
        <v>1705</v>
      </c>
      <c r="D1805" t="s">
        <v>1700</v>
      </c>
      <c r="F1805" s="245" t="s">
        <v>191</v>
      </c>
    </row>
    <row r="1806" spans="1:6" hidden="1" x14ac:dyDescent="0.25">
      <c r="A1806">
        <v>7041</v>
      </c>
      <c r="B1806" t="s">
        <v>231</v>
      </c>
      <c r="C1806" t="s">
        <v>1706</v>
      </c>
      <c r="D1806" t="s">
        <v>245</v>
      </c>
      <c r="F1806" s="245" t="s">
        <v>191</v>
      </c>
    </row>
    <row r="1807" spans="1:6" hidden="1" x14ac:dyDescent="0.25">
      <c r="A1807">
        <v>7042</v>
      </c>
      <c r="B1807" t="s">
        <v>231</v>
      </c>
      <c r="C1807" t="s">
        <v>1707</v>
      </c>
      <c r="D1807" t="s">
        <v>1700</v>
      </c>
      <c r="F1807" s="245" t="s">
        <v>191</v>
      </c>
    </row>
    <row r="1808" spans="1:6" hidden="1" x14ac:dyDescent="0.25">
      <c r="A1808">
        <v>7043</v>
      </c>
      <c r="B1808" t="s">
        <v>231</v>
      </c>
      <c r="C1808" t="s">
        <v>1708</v>
      </c>
      <c r="D1808" t="s">
        <v>1700</v>
      </c>
      <c r="F1808" s="245" t="s">
        <v>191</v>
      </c>
    </row>
    <row r="1809" spans="1:6" hidden="1" x14ac:dyDescent="0.25">
      <c r="A1809">
        <v>7044</v>
      </c>
      <c r="B1809" t="s">
        <v>231</v>
      </c>
      <c r="C1809" t="s">
        <v>1709</v>
      </c>
      <c r="D1809" t="s">
        <v>1700</v>
      </c>
      <c r="F1809" s="245" t="s">
        <v>191</v>
      </c>
    </row>
    <row r="1810" spans="1:6" hidden="1" x14ac:dyDescent="0.25">
      <c r="A1810">
        <v>7045</v>
      </c>
      <c r="B1810" t="s">
        <v>231</v>
      </c>
      <c r="C1810" t="s">
        <v>1710</v>
      </c>
      <c r="D1810" t="s">
        <v>1700</v>
      </c>
      <c r="F1810" s="245" t="s">
        <v>191</v>
      </c>
    </row>
    <row r="1811" spans="1:6" hidden="1" x14ac:dyDescent="0.25">
      <c r="A1811">
        <v>7047</v>
      </c>
      <c r="B1811" t="s">
        <v>231</v>
      </c>
      <c r="C1811" t="s">
        <v>1711</v>
      </c>
      <c r="D1811" t="s">
        <v>1700</v>
      </c>
      <c r="F1811" s="245" t="s">
        <v>191</v>
      </c>
    </row>
    <row r="1812" spans="1:6" hidden="1" x14ac:dyDescent="0.25">
      <c r="A1812">
        <v>7051</v>
      </c>
      <c r="B1812" t="s">
        <v>231</v>
      </c>
      <c r="C1812" t="s">
        <v>1712</v>
      </c>
      <c r="D1812" t="s">
        <v>1700</v>
      </c>
      <c r="F1812" s="245" t="s">
        <v>191</v>
      </c>
    </row>
    <row r="1813" spans="1:6" hidden="1" x14ac:dyDescent="0.25">
      <c r="A1813">
        <v>7052</v>
      </c>
      <c r="B1813" t="s">
        <v>231</v>
      </c>
      <c r="C1813" t="s">
        <v>1713</v>
      </c>
      <c r="D1813" t="s">
        <v>1700</v>
      </c>
      <c r="F1813" s="245" t="s">
        <v>191</v>
      </c>
    </row>
    <row r="1814" spans="1:6" hidden="1" x14ac:dyDescent="0.25">
      <c r="A1814">
        <v>7054</v>
      </c>
      <c r="B1814" t="s">
        <v>231</v>
      </c>
      <c r="C1814" t="s">
        <v>1714</v>
      </c>
      <c r="D1814" t="s">
        <v>1700</v>
      </c>
      <c r="F1814" s="245" t="s">
        <v>191</v>
      </c>
    </row>
    <row r="1815" spans="1:6" hidden="1" x14ac:dyDescent="0.25">
      <c r="A1815">
        <v>7056</v>
      </c>
      <c r="B1815" t="s">
        <v>231</v>
      </c>
      <c r="C1815" t="s">
        <v>1715</v>
      </c>
      <c r="D1815" t="s">
        <v>1700</v>
      </c>
      <c r="F1815" s="245" t="s">
        <v>191</v>
      </c>
    </row>
    <row r="1816" spans="1:6" hidden="1" x14ac:dyDescent="0.25">
      <c r="A1816">
        <v>7057</v>
      </c>
      <c r="B1816" t="s">
        <v>231</v>
      </c>
      <c r="C1816" t="s">
        <v>1716</v>
      </c>
      <c r="D1816" t="s">
        <v>1700</v>
      </c>
      <c r="F1816" s="245" t="s">
        <v>191</v>
      </c>
    </row>
    <row r="1817" spans="1:6" hidden="1" x14ac:dyDescent="0.25">
      <c r="A1817">
        <v>7061</v>
      </c>
      <c r="B1817" t="s">
        <v>231</v>
      </c>
      <c r="C1817" t="s">
        <v>1717</v>
      </c>
      <c r="D1817" t="s">
        <v>1700</v>
      </c>
      <c r="F1817" s="245" t="s">
        <v>191</v>
      </c>
    </row>
    <row r="1818" spans="1:6" hidden="1" x14ac:dyDescent="0.25">
      <c r="A1818">
        <v>7062</v>
      </c>
      <c r="B1818" t="s">
        <v>231</v>
      </c>
      <c r="C1818" t="s">
        <v>1718</v>
      </c>
      <c r="D1818" t="s">
        <v>1700</v>
      </c>
      <c r="F1818" s="245" t="s">
        <v>191</v>
      </c>
    </row>
    <row r="1819" spans="1:6" hidden="1" x14ac:dyDescent="0.25">
      <c r="A1819">
        <v>7063</v>
      </c>
      <c r="B1819" t="s">
        <v>231</v>
      </c>
      <c r="C1819" t="s">
        <v>1719</v>
      </c>
      <c r="D1819" t="s">
        <v>1700</v>
      </c>
      <c r="F1819" s="245" t="s">
        <v>191</v>
      </c>
    </row>
    <row r="1820" spans="1:6" hidden="1" x14ac:dyDescent="0.25">
      <c r="A1820">
        <v>7064</v>
      </c>
      <c r="B1820" t="s">
        <v>243</v>
      </c>
      <c r="C1820" t="s">
        <v>1720</v>
      </c>
      <c r="D1820" t="s">
        <v>1700</v>
      </c>
      <c r="F1820" s="245" t="s">
        <v>187</v>
      </c>
    </row>
    <row r="1821" spans="1:6" hidden="1" x14ac:dyDescent="0.25">
      <c r="A1821">
        <v>7065</v>
      </c>
      <c r="B1821" t="s">
        <v>231</v>
      </c>
      <c r="C1821" t="s">
        <v>1721</v>
      </c>
      <c r="D1821" t="s">
        <v>1700</v>
      </c>
      <c r="F1821" s="245" t="s">
        <v>191</v>
      </c>
    </row>
    <row r="1822" spans="1:6" hidden="1" x14ac:dyDescent="0.25">
      <c r="A1822">
        <v>7066</v>
      </c>
      <c r="B1822" t="s">
        <v>231</v>
      </c>
      <c r="C1822" t="s">
        <v>1722</v>
      </c>
      <c r="D1822" t="s">
        <v>1700</v>
      </c>
      <c r="F1822" s="245" t="s">
        <v>191</v>
      </c>
    </row>
    <row r="1823" spans="1:6" hidden="1" x14ac:dyDescent="0.25">
      <c r="A1823">
        <v>7067</v>
      </c>
      <c r="B1823" t="s">
        <v>231</v>
      </c>
      <c r="C1823" t="s">
        <v>1723</v>
      </c>
      <c r="D1823" t="s">
        <v>1700</v>
      </c>
      <c r="F1823" s="245" t="s">
        <v>191</v>
      </c>
    </row>
    <row r="1824" spans="1:6" hidden="1" x14ac:dyDescent="0.25">
      <c r="A1824">
        <v>7068</v>
      </c>
      <c r="B1824" t="s">
        <v>231</v>
      </c>
      <c r="C1824" t="s">
        <v>1724</v>
      </c>
      <c r="D1824" t="s">
        <v>1700</v>
      </c>
      <c r="F1824" s="245" t="s">
        <v>191</v>
      </c>
    </row>
    <row r="1825" spans="1:6" hidden="1" x14ac:dyDescent="0.25">
      <c r="A1825">
        <v>7071</v>
      </c>
      <c r="B1825" t="s">
        <v>231</v>
      </c>
      <c r="C1825" t="s">
        <v>1725</v>
      </c>
      <c r="D1825" t="s">
        <v>1700</v>
      </c>
      <c r="F1825" s="245" t="s">
        <v>191</v>
      </c>
    </row>
    <row r="1826" spans="1:6" hidden="1" x14ac:dyDescent="0.25">
      <c r="A1826">
        <v>7072</v>
      </c>
      <c r="B1826" t="s">
        <v>231</v>
      </c>
      <c r="C1826" t="s">
        <v>1726</v>
      </c>
      <c r="D1826" t="s">
        <v>1700</v>
      </c>
      <c r="F1826" s="245" t="s">
        <v>191</v>
      </c>
    </row>
    <row r="1827" spans="1:6" hidden="1" x14ac:dyDescent="0.25">
      <c r="A1827">
        <v>7081</v>
      </c>
      <c r="B1827" t="s">
        <v>243</v>
      </c>
      <c r="C1827" t="s">
        <v>1727</v>
      </c>
      <c r="D1827" t="s">
        <v>1700</v>
      </c>
      <c r="F1827" s="245" t="s">
        <v>187</v>
      </c>
    </row>
    <row r="1828" spans="1:6" hidden="1" x14ac:dyDescent="0.25">
      <c r="A1828">
        <v>7082</v>
      </c>
      <c r="B1828" t="s">
        <v>231</v>
      </c>
      <c r="C1828" t="s">
        <v>1728</v>
      </c>
      <c r="D1828" t="s">
        <v>1700</v>
      </c>
      <c r="F1828" s="245" t="s">
        <v>191</v>
      </c>
    </row>
    <row r="1829" spans="1:6" hidden="1" x14ac:dyDescent="0.25">
      <c r="A1829">
        <v>7083</v>
      </c>
      <c r="B1829" t="s">
        <v>231</v>
      </c>
      <c r="C1829" t="s">
        <v>1729</v>
      </c>
      <c r="D1829" t="s">
        <v>1700</v>
      </c>
      <c r="F1829" s="245" t="s">
        <v>191</v>
      </c>
    </row>
    <row r="1830" spans="1:6" hidden="1" x14ac:dyDescent="0.25">
      <c r="A1830">
        <v>7084</v>
      </c>
      <c r="B1830" t="s">
        <v>231</v>
      </c>
      <c r="C1830" t="s">
        <v>1730</v>
      </c>
      <c r="D1830" t="s">
        <v>1700</v>
      </c>
      <c r="F1830" s="245" t="s">
        <v>191</v>
      </c>
    </row>
    <row r="1831" spans="1:6" hidden="1" x14ac:dyDescent="0.25">
      <c r="A1831">
        <v>7085</v>
      </c>
      <c r="B1831" t="s">
        <v>231</v>
      </c>
      <c r="C1831" t="s">
        <v>1731</v>
      </c>
      <c r="D1831" t="s">
        <v>1700</v>
      </c>
      <c r="F1831" s="245" t="s">
        <v>191</v>
      </c>
    </row>
    <row r="1832" spans="1:6" hidden="1" x14ac:dyDescent="0.25">
      <c r="A1832">
        <v>7086</v>
      </c>
      <c r="B1832" t="s">
        <v>231</v>
      </c>
      <c r="C1832" t="s">
        <v>1732</v>
      </c>
      <c r="D1832" t="s">
        <v>1700</v>
      </c>
      <c r="F1832" s="245" t="s">
        <v>191</v>
      </c>
    </row>
    <row r="1833" spans="1:6" hidden="1" x14ac:dyDescent="0.25">
      <c r="A1833">
        <v>7087</v>
      </c>
      <c r="B1833" t="s">
        <v>231</v>
      </c>
      <c r="C1833" t="s">
        <v>1733</v>
      </c>
      <c r="D1833" t="s">
        <v>1700</v>
      </c>
      <c r="F1833" s="245" t="s">
        <v>191</v>
      </c>
    </row>
    <row r="1834" spans="1:6" hidden="1" x14ac:dyDescent="0.25">
      <c r="A1834">
        <v>7090</v>
      </c>
      <c r="B1834" t="s">
        <v>243</v>
      </c>
      <c r="C1834" t="s">
        <v>1734</v>
      </c>
      <c r="D1834" t="s">
        <v>1700</v>
      </c>
      <c r="F1834" s="245" t="s">
        <v>187</v>
      </c>
    </row>
    <row r="1835" spans="1:6" hidden="1" x14ac:dyDescent="0.25">
      <c r="A1835">
        <v>7091</v>
      </c>
      <c r="B1835" t="s">
        <v>231</v>
      </c>
      <c r="C1835" t="s">
        <v>1735</v>
      </c>
      <c r="D1835" t="s">
        <v>1700</v>
      </c>
      <c r="F1835" s="245" t="s">
        <v>191</v>
      </c>
    </row>
    <row r="1836" spans="1:6" hidden="1" x14ac:dyDescent="0.25">
      <c r="A1836">
        <v>7092</v>
      </c>
      <c r="B1836" t="s">
        <v>231</v>
      </c>
      <c r="C1836" t="s">
        <v>1736</v>
      </c>
      <c r="D1836" t="s">
        <v>1700</v>
      </c>
      <c r="F1836" s="245" t="s">
        <v>191</v>
      </c>
    </row>
    <row r="1837" spans="1:6" hidden="1" x14ac:dyDescent="0.25">
      <c r="A1837">
        <v>7093</v>
      </c>
      <c r="B1837" t="s">
        <v>231</v>
      </c>
      <c r="C1837" t="s">
        <v>1737</v>
      </c>
      <c r="D1837" t="s">
        <v>1700</v>
      </c>
      <c r="F1837" s="245" t="s">
        <v>191</v>
      </c>
    </row>
    <row r="1838" spans="1:6" hidden="1" x14ac:dyDescent="0.25">
      <c r="A1838">
        <v>7094</v>
      </c>
      <c r="B1838" t="s">
        <v>231</v>
      </c>
      <c r="C1838" t="s">
        <v>1738</v>
      </c>
      <c r="D1838" t="s">
        <v>1700</v>
      </c>
      <c r="F1838" s="245" t="s">
        <v>191</v>
      </c>
    </row>
    <row r="1839" spans="1:6" hidden="1" x14ac:dyDescent="0.25">
      <c r="A1839">
        <v>7095</v>
      </c>
      <c r="B1839" t="s">
        <v>231</v>
      </c>
      <c r="C1839" t="s">
        <v>1739</v>
      </c>
      <c r="D1839" t="s">
        <v>1700</v>
      </c>
      <c r="F1839" s="245" t="s">
        <v>191</v>
      </c>
    </row>
    <row r="1840" spans="1:6" hidden="1" x14ac:dyDescent="0.25">
      <c r="A1840">
        <v>7097</v>
      </c>
      <c r="B1840" t="s">
        <v>231</v>
      </c>
      <c r="C1840" t="s">
        <v>1740</v>
      </c>
      <c r="D1840" t="s">
        <v>1700</v>
      </c>
      <c r="F1840" s="245" t="s">
        <v>191</v>
      </c>
    </row>
    <row r="1841" spans="1:6" hidden="1" x14ac:dyDescent="0.25">
      <c r="A1841">
        <v>7098</v>
      </c>
      <c r="B1841" t="s">
        <v>231</v>
      </c>
      <c r="C1841" t="s">
        <v>1741</v>
      </c>
      <c r="D1841" t="s">
        <v>1700</v>
      </c>
      <c r="F1841" s="245" t="s">
        <v>191</v>
      </c>
    </row>
    <row r="1842" spans="1:6" hidden="1" x14ac:dyDescent="0.25">
      <c r="A1842">
        <v>7099</v>
      </c>
      <c r="B1842" t="s">
        <v>231</v>
      </c>
      <c r="C1842" t="s">
        <v>1742</v>
      </c>
      <c r="D1842" t="s">
        <v>1700</v>
      </c>
      <c r="F1842" s="245" t="s">
        <v>191</v>
      </c>
    </row>
    <row r="1843" spans="1:6" hidden="1" x14ac:dyDescent="0.25">
      <c r="A1843">
        <v>7100</v>
      </c>
      <c r="B1843" t="s">
        <v>530</v>
      </c>
      <c r="C1843" t="s">
        <v>1743</v>
      </c>
      <c r="D1843" t="s">
        <v>1700</v>
      </c>
      <c r="F1843" s="245" t="s">
        <v>181</v>
      </c>
    </row>
    <row r="1844" spans="1:6" hidden="1" x14ac:dyDescent="0.25">
      <c r="A1844">
        <v>7121</v>
      </c>
      <c r="B1844" t="s">
        <v>231</v>
      </c>
      <c r="C1844" t="s">
        <v>1744</v>
      </c>
      <c r="D1844" t="s">
        <v>1700</v>
      </c>
      <c r="F1844" s="245" t="s">
        <v>191</v>
      </c>
    </row>
    <row r="1845" spans="1:6" hidden="1" x14ac:dyDescent="0.25">
      <c r="A1845">
        <v>7122</v>
      </c>
      <c r="B1845" t="s">
        <v>231</v>
      </c>
      <c r="C1845" t="s">
        <v>1745</v>
      </c>
      <c r="D1845" t="s">
        <v>1700</v>
      </c>
      <c r="F1845" s="245" t="s">
        <v>191</v>
      </c>
    </row>
    <row r="1846" spans="1:6" hidden="1" x14ac:dyDescent="0.25">
      <c r="A1846">
        <v>7130</v>
      </c>
      <c r="B1846" t="s">
        <v>243</v>
      </c>
      <c r="C1846" t="s">
        <v>1746</v>
      </c>
      <c r="D1846" t="s">
        <v>1700</v>
      </c>
      <c r="F1846" s="245" t="s">
        <v>187</v>
      </c>
    </row>
    <row r="1847" spans="1:6" hidden="1" x14ac:dyDescent="0.25">
      <c r="A1847">
        <v>7131</v>
      </c>
      <c r="B1847" t="s">
        <v>243</v>
      </c>
      <c r="C1847" t="s">
        <v>1746</v>
      </c>
      <c r="D1847" t="s">
        <v>1700</v>
      </c>
      <c r="F1847" s="245" t="s">
        <v>187</v>
      </c>
    </row>
    <row r="1848" spans="1:6" hidden="1" x14ac:dyDescent="0.25">
      <c r="A1848">
        <v>7132</v>
      </c>
      <c r="B1848" t="s">
        <v>231</v>
      </c>
      <c r="C1848" t="s">
        <v>1747</v>
      </c>
      <c r="D1848" t="s">
        <v>1700</v>
      </c>
      <c r="F1848" s="245" t="s">
        <v>191</v>
      </c>
    </row>
    <row r="1849" spans="1:6" hidden="1" x14ac:dyDescent="0.25">
      <c r="A1849">
        <v>7133</v>
      </c>
      <c r="B1849" t="s">
        <v>231</v>
      </c>
      <c r="C1849" t="s">
        <v>1748</v>
      </c>
      <c r="D1849" t="s">
        <v>1700</v>
      </c>
      <c r="F1849" s="245" t="s">
        <v>191</v>
      </c>
    </row>
    <row r="1850" spans="1:6" hidden="1" x14ac:dyDescent="0.25">
      <c r="A1850">
        <v>7134</v>
      </c>
      <c r="B1850" t="s">
        <v>231</v>
      </c>
      <c r="C1850" t="s">
        <v>1749</v>
      </c>
      <c r="D1850" t="s">
        <v>1700</v>
      </c>
      <c r="F1850" s="245" t="s">
        <v>191</v>
      </c>
    </row>
    <row r="1851" spans="1:6" hidden="1" x14ac:dyDescent="0.25">
      <c r="A1851">
        <v>7135</v>
      </c>
      <c r="B1851" t="s">
        <v>231</v>
      </c>
      <c r="C1851" t="s">
        <v>1750</v>
      </c>
      <c r="D1851" t="s">
        <v>1700</v>
      </c>
      <c r="F1851" s="245" t="s">
        <v>191</v>
      </c>
    </row>
    <row r="1852" spans="1:6" hidden="1" x14ac:dyDescent="0.25">
      <c r="A1852">
        <v>7136</v>
      </c>
      <c r="B1852" t="s">
        <v>231</v>
      </c>
      <c r="C1852" t="s">
        <v>1751</v>
      </c>
      <c r="D1852" t="s">
        <v>1700</v>
      </c>
      <c r="F1852" s="245" t="s">
        <v>191</v>
      </c>
    </row>
    <row r="1853" spans="1:6" hidden="1" x14ac:dyDescent="0.25">
      <c r="A1853">
        <v>7139</v>
      </c>
      <c r="B1853" t="s">
        <v>231</v>
      </c>
      <c r="C1853" t="s">
        <v>1748</v>
      </c>
      <c r="D1853" t="s">
        <v>1700</v>
      </c>
      <c r="F1853" s="245" t="s">
        <v>191</v>
      </c>
    </row>
    <row r="1854" spans="1:6" hidden="1" x14ac:dyDescent="0.25">
      <c r="A1854">
        <v>7140</v>
      </c>
      <c r="B1854" t="s">
        <v>243</v>
      </c>
      <c r="C1854" t="s">
        <v>1752</v>
      </c>
      <c r="D1854" t="s">
        <v>1700</v>
      </c>
      <c r="F1854" s="245" t="s">
        <v>187</v>
      </c>
    </row>
    <row r="1855" spans="1:6" hidden="1" x14ac:dyDescent="0.25">
      <c r="A1855">
        <v>7142</v>
      </c>
      <c r="B1855" t="s">
        <v>231</v>
      </c>
      <c r="C1855" t="s">
        <v>1753</v>
      </c>
      <c r="D1855" t="s">
        <v>1700</v>
      </c>
      <c r="F1855" s="245" t="s">
        <v>191</v>
      </c>
    </row>
    <row r="1856" spans="1:6" hidden="1" x14ac:dyDescent="0.25">
      <c r="A1856">
        <v>7143</v>
      </c>
      <c r="B1856" t="s">
        <v>231</v>
      </c>
      <c r="C1856" t="s">
        <v>1754</v>
      </c>
      <c r="D1856" t="s">
        <v>1700</v>
      </c>
      <c r="F1856" s="245" t="s">
        <v>191</v>
      </c>
    </row>
    <row r="1857" spans="1:6" hidden="1" x14ac:dyDescent="0.25">
      <c r="A1857">
        <v>7144</v>
      </c>
      <c r="B1857" t="s">
        <v>231</v>
      </c>
      <c r="C1857" t="s">
        <v>1755</v>
      </c>
      <c r="D1857" t="s">
        <v>1700</v>
      </c>
      <c r="F1857" s="245" t="s">
        <v>191</v>
      </c>
    </row>
    <row r="1858" spans="1:6" hidden="1" x14ac:dyDescent="0.25">
      <c r="A1858">
        <v>7145</v>
      </c>
      <c r="B1858" t="s">
        <v>231</v>
      </c>
      <c r="C1858" t="s">
        <v>1756</v>
      </c>
      <c r="D1858" t="s">
        <v>1700</v>
      </c>
      <c r="F1858" s="245" t="s">
        <v>191</v>
      </c>
    </row>
    <row r="1859" spans="1:6" hidden="1" x14ac:dyDescent="0.25">
      <c r="A1859">
        <v>7146</v>
      </c>
      <c r="B1859" t="s">
        <v>231</v>
      </c>
      <c r="C1859" t="s">
        <v>1757</v>
      </c>
      <c r="D1859" t="s">
        <v>1700</v>
      </c>
      <c r="F1859" s="245" t="s">
        <v>191</v>
      </c>
    </row>
    <row r="1860" spans="1:6" hidden="1" x14ac:dyDescent="0.25">
      <c r="A1860">
        <v>7147</v>
      </c>
      <c r="B1860" t="s">
        <v>231</v>
      </c>
      <c r="C1860" t="s">
        <v>1758</v>
      </c>
      <c r="D1860" t="s">
        <v>1700</v>
      </c>
      <c r="F1860" s="245" t="s">
        <v>191</v>
      </c>
    </row>
    <row r="1861" spans="1:6" hidden="1" x14ac:dyDescent="0.25">
      <c r="A1861">
        <v>7148</v>
      </c>
      <c r="B1861" t="s">
        <v>231</v>
      </c>
      <c r="C1861" t="s">
        <v>1759</v>
      </c>
      <c r="D1861" t="s">
        <v>1700</v>
      </c>
      <c r="F1861" s="245" t="s">
        <v>191</v>
      </c>
    </row>
    <row r="1862" spans="1:6" hidden="1" x14ac:dyDescent="0.25">
      <c r="A1862">
        <v>7149</v>
      </c>
      <c r="B1862" t="s">
        <v>231</v>
      </c>
      <c r="C1862" t="s">
        <v>1760</v>
      </c>
      <c r="D1862" t="s">
        <v>1700</v>
      </c>
      <c r="F1862" s="245" t="s">
        <v>191</v>
      </c>
    </row>
    <row r="1863" spans="1:6" hidden="1" x14ac:dyDescent="0.25">
      <c r="A1863">
        <v>7150</v>
      </c>
      <c r="B1863" t="s">
        <v>243</v>
      </c>
      <c r="C1863" t="s">
        <v>1761</v>
      </c>
      <c r="D1863" t="s">
        <v>1700</v>
      </c>
      <c r="F1863" s="245" t="s">
        <v>187</v>
      </c>
    </row>
    <row r="1864" spans="1:6" hidden="1" x14ac:dyDescent="0.25">
      <c r="A1864">
        <v>7158</v>
      </c>
      <c r="B1864" t="s">
        <v>231</v>
      </c>
      <c r="C1864" t="s">
        <v>1762</v>
      </c>
      <c r="D1864" t="s">
        <v>1700</v>
      </c>
      <c r="F1864" s="245" t="s">
        <v>191</v>
      </c>
    </row>
    <row r="1865" spans="1:6" hidden="1" x14ac:dyDescent="0.25">
      <c r="A1865">
        <v>7159</v>
      </c>
      <c r="B1865" t="s">
        <v>231</v>
      </c>
      <c r="C1865" t="s">
        <v>1763</v>
      </c>
      <c r="D1865" t="s">
        <v>1700</v>
      </c>
      <c r="F1865" s="245" t="s">
        <v>191</v>
      </c>
    </row>
    <row r="1866" spans="1:6" hidden="1" x14ac:dyDescent="0.25">
      <c r="A1866">
        <v>7161</v>
      </c>
      <c r="B1866" t="s">
        <v>231</v>
      </c>
      <c r="C1866" t="s">
        <v>1764</v>
      </c>
      <c r="D1866" t="s">
        <v>1700</v>
      </c>
      <c r="F1866" s="245" t="s">
        <v>191</v>
      </c>
    </row>
    <row r="1867" spans="1:6" hidden="1" x14ac:dyDescent="0.25">
      <c r="A1867">
        <v>7162</v>
      </c>
      <c r="B1867" t="s">
        <v>231</v>
      </c>
      <c r="C1867" t="s">
        <v>1765</v>
      </c>
      <c r="D1867" t="s">
        <v>1700</v>
      </c>
      <c r="F1867" s="245" t="s">
        <v>191</v>
      </c>
    </row>
    <row r="1868" spans="1:6" hidden="1" x14ac:dyDescent="0.25">
      <c r="A1868">
        <v>7163</v>
      </c>
      <c r="B1868" t="s">
        <v>231</v>
      </c>
      <c r="C1868" t="s">
        <v>1766</v>
      </c>
      <c r="D1868" t="s">
        <v>1700</v>
      </c>
      <c r="F1868" s="245" t="s">
        <v>191</v>
      </c>
    </row>
    <row r="1869" spans="1:6" hidden="1" x14ac:dyDescent="0.25">
      <c r="A1869">
        <v>7164</v>
      </c>
      <c r="B1869" t="s">
        <v>231</v>
      </c>
      <c r="C1869" t="s">
        <v>1767</v>
      </c>
      <c r="D1869" t="s">
        <v>1700</v>
      </c>
      <c r="F1869" s="245" t="s">
        <v>191</v>
      </c>
    </row>
    <row r="1870" spans="1:6" hidden="1" x14ac:dyDescent="0.25">
      <c r="A1870">
        <v>7165</v>
      </c>
      <c r="B1870" t="s">
        <v>231</v>
      </c>
      <c r="C1870" t="s">
        <v>1768</v>
      </c>
      <c r="D1870" t="s">
        <v>1700</v>
      </c>
      <c r="F1870" s="245" t="s">
        <v>191</v>
      </c>
    </row>
    <row r="1871" spans="1:6" hidden="1" x14ac:dyDescent="0.25">
      <c r="A1871">
        <v>7171</v>
      </c>
      <c r="B1871" t="s">
        <v>231</v>
      </c>
      <c r="C1871" t="s">
        <v>1769</v>
      </c>
      <c r="D1871" t="s">
        <v>1700</v>
      </c>
      <c r="F1871" s="245" t="s">
        <v>191</v>
      </c>
    </row>
    <row r="1872" spans="1:6" hidden="1" x14ac:dyDescent="0.25">
      <c r="A1872">
        <v>7172</v>
      </c>
      <c r="B1872" t="s">
        <v>231</v>
      </c>
      <c r="C1872" t="s">
        <v>1770</v>
      </c>
      <c r="D1872" t="s">
        <v>1700</v>
      </c>
      <c r="F1872" s="245" t="s">
        <v>191</v>
      </c>
    </row>
    <row r="1873" spans="1:6" hidden="1" x14ac:dyDescent="0.25">
      <c r="A1873">
        <v>7173</v>
      </c>
      <c r="B1873" t="s">
        <v>231</v>
      </c>
      <c r="C1873" t="s">
        <v>1771</v>
      </c>
      <c r="D1873" t="s">
        <v>1700</v>
      </c>
      <c r="F1873" s="245" t="s">
        <v>191</v>
      </c>
    </row>
    <row r="1874" spans="1:6" hidden="1" x14ac:dyDescent="0.25">
      <c r="A1874">
        <v>7174</v>
      </c>
      <c r="B1874" t="s">
        <v>231</v>
      </c>
      <c r="C1874" t="s">
        <v>1772</v>
      </c>
      <c r="D1874" t="s">
        <v>1700</v>
      </c>
      <c r="F1874" s="245" t="s">
        <v>191</v>
      </c>
    </row>
    <row r="1875" spans="1:6" hidden="1" x14ac:dyDescent="0.25">
      <c r="A1875">
        <v>7175</v>
      </c>
      <c r="B1875" t="s">
        <v>231</v>
      </c>
      <c r="C1875" t="s">
        <v>1773</v>
      </c>
      <c r="D1875" t="s">
        <v>1700</v>
      </c>
      <c r="F1875" s="245" t="s">
        <v>191</v>
      </c>
    </row>
    <row r="1876" spans="1:6" hidden="1" x14ac:dyDescent="0.25">
      <c r="A1876">
        <v>7176</v>
      </c>
      <c r="B1876" t="s">
        <v>231</v>
      </c>
      <c r="C1876" t="s">
        <v>1774</v>
      </c>
      <c r="D1876" t="s">
        <v>1700</v>
      </c>
      <c r="F1876" s="245" t="s">
        <v>191</v>
      </c>
    </row>
    <row r="1877" spans="1:6" hidden="1" x14ac:dyDescent="0.25">
      <c r="A1877">
        <v>7181</v>
      </c>
      <c r="B1877" t="s">
        <v>231</v>
      </c>
      <c r="C1877" t="s">
        <v>1775</v>
      </c>
      <c r="D1877" t="s">
        <v>1700</v>
      </c>
      <c r="F1877" s="245" t="s">
        <v>191</v>
      </c>
    </row>
    <row r="1878" spans="1:6" hidden="1" x14ac:dyDescent="0.25">
      <c r="A1878">
        <v>7182</v>
      </c>
      <c r="B1878" t="s">
        <v>231</v>
      </c>
      <c r="C1878" t="s">
        <v>1776</v>
      </c>
      <c r="D1878" t="s">
        <v>1700</v>
      </c>
      <c r="F1878" s="245" t="s">
        <v>191</v>
      </c>
    </row>
    <row r="1879" spans="1:6" hidden="1" x14ac:dyDescent="0.25">
      <c r="A1879">
        <v>7183</v>
      </c>
      <c r="B1879" t="s">
        <v>231</v>
      </c>
      <c r="C1879" t="s">
        <v>1777</v>
      </c>
      <c r="D1879" t="s">
        <v>1700</v>
      </c>
      <c r="F1879" s="245" t="s">
        <v>191</v>
      </c>
    </row>
    <row r="1880" spans="1:6" hidden="1" x14ac:dyDescent="0.25">
      <c r="A1880">
        <v>7184</v>
      </c>
      <c r="B1880" t="s">
        <v>231</v>
      </c>
      <c r="C1880" t="s">
        <v>1778</v>
      </c>
      <c r="D1880" t="s">
        <v>1622</v>
      </c>
      <c r="F1880" s="245" t="s">
        <v>193</v>
      </c>
    </row>
    <row r="1881" spans="1:6" hidden="1" x14ac:dyDescent="0.25">
      <c r="A1881">
        <v>7185</v>
      </c>
      <c r="B1881" t="s">
        <v>231</v>
      </c>
      <c r="C1881" t="s">
        <v>1779</v>
      </c>
      <c r="D1881" t="s">
        <v>1700</v>
      </c>
      <c r="F1881" s="245" t="s">
        <v>191</v>
      </c>
    </row>
    <row r="1882" spans="1:6" hidden="1" x14ac:dyDescent="0.25">
      <c r="A1882">
        <v>7186</v>
      </c>
      <c r="B1882" t="s">
        <v>231</v>
      </c>
      <c r="C1882" t="s">
        <v>1780</v>
      </c>
      <c r="D1882" t="s">
        <v>1700</v>
      </c>
      <c r="F1882" s="245" t="s">
        <v>191</v>
      </c>
    </row>
    <row r="1883" spans="1:6" hidden="1" x14ac:dyDescent="0.25">
      <c r="A1883">
        <v>7187</v>
      </c>
      <c r="B1883" t="s">
        <v>243</v>
      </c>
      <c r="C1883" t="s">
        <v>1761</v>
      </c>
      <c r="D1883" t="s">
        <v>1700</v>
      </c>
      <c r="F1883" s="245" t="s">
        <v>187</v>
      </c>
    </row>
    <row r="1884" spans="1:6" hidden="1" x14ac:dyDescent="0.25">
      <c r="A1884">
        <v>7188</v>
      </c>
      <c r="B1884" t="s">
        <v>231</v>
      </c>
      <c r="C1884" t="s">
        <v>1781</v>
      </c>
      <c r="D1884" t="s">
        <v>1622</v>
      </c>
      <c r="F1884" s="245" t="s">
        <v>193</v>
      </c>
    </row>
    <row r="1885" spans="1:6" hidden="1" x14ac:dyDescent="0.25">
      <c r="A1885">
        <v>7191</v>
      </c>
      <c r="B1885" t="s">
        <v>231</v>
      </c>
      <c r="C1885" t="s">
        <v>1782</v>
      </c>
      <c r="D1885" t="s">
        <v>1700</v>
      </c>
      <c r="F1885" s="245" t="s">
        <v>191</v>
      </c>
    </row>
    <row r="1886" spans="1:6" hidden="1" x14ac:dyDescent="0.25">
      <c r="A1886">
        <v>7192</v>
      </c>
      <c r="B1886" t="s">
        <v>231</v>
      </c>
      <c r="C1886" t="s">
        <v>1783</v>
      </c>
      <c r="D1886" t="s">
        <v>1700</v>
      </c>
      <c r="F1886" s="245" t="s">
        <v>191</v>
      </c>
    </row>
    <row r="1887" spans="1:6" hidden="1" x14ac:dyDescent="0.25">
      <c r="A1887">
        <v>7193</v>
      </c>
      <c r="B1887" t="s">
        <v>231</v>
      </c>
      <c r="C1887" t="s">
        <v>1784</v>
      </c>
      <c r="D1887" t="s">
        <v>1700</v>
      </c>
      <c r="F1887" s="245" t="s">
        <v>191</v>
      </c>
    </row>
    <row r="1888" spans="1:6" hidden="1" x14ac:dyDescent="0.25">
      <c r="A1888">
        <v>7194</v>
      </c>
      <c r="B1888" t="s">
        <v>231</v>
      </c>
      <c r="C1888" t="s">
        <v>1785</v>
      </c>
      <c r="D1888" t="s">
        <v>1700</v>
      </c>
      <c r="F1888" s="245" t="s">
        <v>191</v>
      </c>
    </row>
    <row r="1889" spans="1:6" hidden="1" x14ac:dyDescent="0.25">
      <c r="A1889">
        <v>7195</v>
      </c>
      <c r="B1889" t="s">
        <v>231</v>
      </c>
      <c r="C1889" t="s">
        <v>1786</v>
      </c>
      <c r="D1889" t="s">
        <v>1700</v>
      </c>
      <c r="F1889" s="245" t="s">
        <v>191</v>
      </c>
    </row>
    <row r="1890" spans="1:6" hidden="1" x14ac:dyDescent="0.25">
      <c r="A1890">
        <v>7200</v>
      </c>
      <c r="B1890" t="s">
        <v>243</v>
      </c>
      <c r="C1890" t="s">
        <v>1787</v>
      </c>
      <c r="D1890" t="s">
        <v>1700</v>
      </c>
      <c r="F1890" s="245" t="s">
        <v>187</v>
      </c>
    </row>
    <row r="1891" spans="1:6" hidden="1" x14ac:dyDescent="0.25">
      <c r="A1891">
        <v>7211</v>
      </c>
      <c r="B1891" t="s">
        <v>231</v>
      </c>
      <c r="C1891" t="s">
        <v>1788</v>
      </c>
      <c r="D1891" t="s">
        <v>1700</v>
      </c>
      <c r="F1891" s="245" t="s">
        <v>191</v>
      </c>
    </row>
    <row r="1892" spans="1:6" hidden="1" x14ac:dyDescent="0.25">
      <c r="A1892">
        <v>7212</v>
      </c>
      <c r="B1892" t="s">
        <v>231</v>
      </c>
      <c r="C1892" t="s">
        <v>1789</v>
      </c>
      <c r="D1892" t="s">
        <v>1700</v>
      </c>
      <c r="F1892" s="245" t="s">
        <v>191</v>
      </c>
    </row>
    <row r="1893" spans="1:6" hidden="1" x14ac:dyDescent="0.25">
      <c r="A1893">
        <v>7213</v>
      </c>
      <c r="B1893" t="s">
        <v>231</v>
      </c>
      <c r="C1893" t="s">
        <v>1790</v>
      </c>
      <c r="D1893" t="s">
        <v>1700</v>
      </c>
      <c r="F1893" s="245" t="s">
        <v>191</v>
      </c>
    </row>
    <row r="1894" spans="1:6" hidden="1" x14ac:dyDescent="0.25">
      <c r="A1894">
        <v>7214</v>
      </c>
      <c r="B1894" t="s">
        <v>231</v>
      </c>
      <c r="C1894" t="s">
        <v>1791</v>
      </c>
      <c r="D1894" t="s">
        <v>1700</v>
      </c>
      <c r="F1894" s="245" t="s">
        <v>191</v>
      </c>
    </row>
    <row r="1895" spans="1:6" hidden="1" x14ac:dyDescent="0.25">
      <c r="A1895">
        <v>7215</v>
      </c>
      <c r="B1895" t="s">
        <v>231</v>
      </c>
      <c r="C1895" t="s">
        <v>1792</v>
      </c>
      <c r="D1895" t="s">
        <v>1700</v>
      </c>
      <c r="F1895" s="245" t="s">
        <v>191</v>
      </c>
    </row>
    <row r="1896" spans="1:6" hidden="1" x14ac:dyDescent="0.25">
      <c r="A1896">
        <v>7224</v>
      </c>
      <c r="B1896" t="s">
        <v>231</v>
      </c>
      <c r="C1896" t="s">
        <v>1793</v>
      </c>
      <c r="D1896" t="s">
        <v>1700</v>
      </c>
      <c r="F1896" s="245" t="s">
        <v>191</v>
      </c>
    </row>
    <row r="1897" spans="1:6" hidden="1" x14ac:dyDescent="0.25">
      <c r="A1897">
        <v>7225</v>
      </c>
      <c r="B1897" t="s">
        <v>231</v>
      </c>
      <c r="C1897" t="s">
        <v>1794</v>
      </c>
      <c r="D1897" t="s">
        <v>1700</v>
      </c>
      <c r="F1897" s="245" t="s">
        <v>191</v>
      </c>
    </row>
    <row r="1898" spans="1:6" hidden="1" x14ac:dyDescent="0.25">
      <c r="A1898">
        <v>7226</v>
      </c>
      <c r="B1898" t="s">
        <v>231</v>
      </c>
      <c r="C1898" t="s">
        <v>1795</v>
      </c>
      <c r="D1898" t="s">
        <v>1700</v>
      </c>
      <c r="F1898" s="245" t="s">
        <v>191</v>
      </c>
    </row>
    <row r="1899" spans="1:6" hidden="1" x14ac:dyDescent="0.25">
      <c r="A1899">
        <v>7227</v>
      </c>
      <c r="B1899" t="s">
        <v>231</v>
      </c>
      <c r="C1899" t="s">
        <v>1796</v>
      </c>
      <c r="D1899" t="s">
        <v>1700</v>
      </c>
      <c r="F1899" s="245" t="s">
        <v>191</v>
      </c>
    </row>
    <row r="1900" spans="1:6" hidden="1" x14ac:dyDescent="0.25">
      <c r="A1900">
        <v>7228</v>
      </c>
      <c r="B1900" t="s">
        <v>231</v>
      </c>
      <c r="C1900" t="s">
        <v>1797</v>
      </c>
      <c r="D1900" t="s">
        <v>1700</v>
      </c>
      <c r="F1900" s="245" t="s">
        <v>191</v>
      </c>
    </row>
    <row r="1901" spans="1:6" hidden="1" x14ac:dyDescent="0.25">
      <c r="A1901">
        <v>7251</v>
      </c>
      <c r="B1901" t="s">
        <v>231</v>
      </c>
      <c r="C1901" t="s">
        <v>1798</v>
      </c>
      <c r="D1901" t="s">
        <v>422</v>
      </c>
      <c r="F1901" s="245" t="s">
        <v>191</v>
      </c>
    </row>
    <row r="1902" spans="1:6" hidden="1" x14ac:dyDescent="0.25">
      <c r="A1902">
        <v>7252</v>
      </c>
      <c r="B1902" t="s">
        <v>231</v>
      </c>
      <c r="C1902" t="s">
        <v>1799</v>
      </c>
      <c r="D1902" t="s">
        <v>422</v>
      </c>
      <c r="F1902" s="245" t="s">
        <v>191</v>
      </c>
    </row>
    <row r="1903" spans="1:6" hidden="1" x14ac:dyDescent="0.25">
      <c r="A1903">
        <v>7253</v>
      </c>
      <c r="B1903" t="s">
        <v>231</v>
      </c>
      <c r="C1903" t="s">
        <v>1800</v>
      </c>
      <c r="D1903" t="s">
        <v>422</v>
      </c>
      <c r="F1903" s="245" t="s">
        <v>191</v>
      </c>
    </row>
    <row r="1904" spans="1:6" hidden="1" x14ac:dyDescent="0.25">
      <c r="A1904">
        <v>7255</v>
      </c>
      <c r="B1904" t="s">
        <v>231</v>
      </c>
      <c r="C1904" t="s">
        <v>1801</v>
      </c>
      <c r="D1904" t="s">
        <v>422</v>
      </c>
      <c r="F1904" s="245" t="s">
        <v>191</v>
      </c>
    </row>
    <row r="1905" spans="1:6" hidden="1" x14ac:dyDescent="0.25">
      <c r="A1905">
        <v>7256</v>
      </c>
      <c r="B1905" t="s">
        <v>231</v>
      </c>
      <c r="C1905" t="s">
        <v>1802</v>
      </c>
      <c r="D1905" t="s">
        <v>422</v>
      </c>
      <c r="F1905" s="245" t="s">
        <v>191</v>
      </c>
    </row>
    <row r="1906" spans="1:6" hidden="1" x14ac:dyDescent="0.25">
      <c r="A1906">
        <v>7257</v>
      </c>
      <c r="B1906" t="s">
        <v>231</v>
      </c>
      <c r="C1906" t="s">
        <v>1803</v>
      </c>
      <c r="D1906" t="s">
        <v>422</v>
      </c>
      <c r="F1906" s="245" t="s">
        <v>191</v>
      </c>
    </row>
    <row r="1907" spans="1:6" hidden="1" x14ac:dyDescent="0.25">
      <c r="A1907">
        <v>7258</v>
      </c>
      <c r="B1907" t="s">
        <v>231</v>
      </c>
      <c r="C1907" t="s">
        <v>1804</v>
      </c>
      <c r="D1907" t="s">
        <v>422</v>
      </c>
      <c r="F1907" s="245" t="s">
        <v>191</v>
      </c>
    </row>
    <row r="1908" spans="1:6" hidden="1" x14ac:dyDescent="0.25">
      <c r="A1908">
        <v>7261</v>
      </c>
      <c r="B1908" t="s">
        <v>231</v>
      </c>
      <c r="C1908" t="s">
        <v>1805</v>
      </c>
      <c r="D1908" t="s">
        <v>422</v>
      </c>
      <c r="F1908" s="245" t="s">
        <v>191</v>
      </c>
    </row>
    <row r="1909" spans="1:6" hidden="1" x14ac:dyDescent="0.25">
      <c r="A1909">
        <v>7271</v>
      </c>
      <c r="B1909" t="s">
        <v>231</v>
      </c>
      <c r="C1909" t="s">
        <v>1806</v>
      </c>
      <c r="D1909" t="s">
        <v>422</v>
      </c>
      <c r="F1909" s="245" t="s">
        <v>191</v>
      </c>
    </row>
    <row r="1910" spans="1:6" hidden="1" x14ac:dyDescent="0.25">
      <c r="A1910">
        <v>7272</v>
      </c>
      <c r="B1910" t="s">
        <v>231</v>
      </c>
      <c r="C1910" t="s">
        <v>1807</v>
      </c>
      <c r="D1910" t="s">
        <v>422</v>
      </c>
      <c r="F1910" s="245" t="s">
        <v>191</v>
      </c>
    </row>
    <row r="1911" spans="1:6" hidden="1" x14ac:dyDescent="0.25">
      <c r="A1911">
        <v>7273</v>
      </c>
      <c r="B1911" t="s">
        <v>231</v>
      </c>
      <c r="C1911" t="s">
        <v>1808</v>
      </c>
      <c r="D1911" t="s">
        <v>422</v>
      </c>
      <c r="F1911" s="245" t="s">
        <v>191</v>
      </c>
    </row>
    <row r="1912" spans="1:6" hidden="1" x14ac:dyDescent="0.25">
      <c r="A1912">
        <v>7274</v>
      </c>
      <c r="B1912" t="s">
        <v>231</v>
      </c>
      <c r="C1912" t="s">
        <v>1809</v>
      </c>
      <c r="D1912" t="s">
        <v>422</v>
      </c>
      <c r="F1912" s="245" t="s">
        <v>191</v>
      </c>
    </row>
    <row r="1913" spans="1:6" hidden="1" x14ac:dyDescent="0.25">
      <c r="A1913">
        <v>7275</v>
      </c>
      <c r="B1913" t="s">
        <v>243</v>
      </c>
      <c r="C1913" t="s">
        <v>1810</v>
      </c>
      <c r="D1913" t="s">
        <v>422</v>
      </c>
      <c r="F1913" s="245" t="s">
        <v>187</v>
      </c>
    </row>
    <row r="1914" spans="1:6" hidden="1" x14ac:dyDescent="0.25">
      <c r="A1914">
        <v>7276</v>
      </c>
      <c r="B1914" t="s">
        <v>231</v>
      </c>
      <c r="C1914" t="s">
        <v>1811</v>
      </c>
      <c r="D1914" t="s">
        <v>422</v>
      </c>
      <c r="F1914" s="245" t="s">
        <v>191</v>
      </c>
    </row>
    <row r="1915" spans="1:6" hidden="1" x14ac:dyDescent="0.25">
      <c r="A1915">
        <v>7279</v>
      </c>
      <c r="B1915" t="s">
        <v>231</v>
      </c>
      <c r="C1915" t="s">
        <v>1812</v>
      </c>
      <c r="D1915" t="s">
        <v>422</v>
      </c>
      <c r="F1915" s="245" t="s">
        <v>191</v>
      </c>
    </row>
    <row r="1916" spans="1:6" hidden="1" x14ac:dyDescent="0.25">
      <c r="A1916">
        <v>7281</v>
      </c>
      <c r="B1916" t="s">
        <v>231</v>
      </c>
      <c r="C1916" t="s">
        <v>1813</v>
      </c>
      <c r="D1916" t="s">
        <v>422</v>
      </c>
      <c r="F1916" s="245" t="s">
        <v>191</v>
      </c>
    </row>
    <row r="1917" spans="1:6" hidden="1" x14ac:dyDescent="0.25">
      <c r="A1917">
        <v>7282</v>
      </c>
      <c r="B1917" t="s">
        <v>231</v>
      </c>
      <c r="C1917" t="s">
        <v>1814</v>
      </c>
      <c r="D1917" t="s">
        <v>422</v>
      </c>
      <c r="F1917" s="245" t="s">
        <v>191</v>
      </c>
    </row>
    <row r="1918" spans="1:6" hidden="1" x14ac:dyDescent="0.25">
      <c r="A1918">
        <v>7283</v>
      </c>
      <c r="B1918" t="s">
        <v>231</v>
      </c>
      <c r="C1918" t="s">
        <v>1815</v>
      </c>
      <c r="D1918" t="s">
        <v>422</v>
      </c>
      <c r="F1918" s="245" t="s">
        <v>191</v>
      </c>
    </row>
    <row r="1919" spans="1:6" hidden="1" x14ac:dyDescent="0.25">
      <c r="A1919">
        <v>7284</v>
      </c>
      <c r="B1919" t="s">
        <v>231</v>
      </c>
      <c r="C1919" t="s">
        <v>1816</v>
      </c>
      <c r="D1919" t="s">
        <v>422</v>
      </c>
      <c r="F1919" s="245" t="s">
        <v>191</v>
      </c>
    </row>
    <row r="1920" spans="1:6" hidden="1" x14ac:dyDescent="0.25">
      <c r="A1920">
        <v>7285</v>
      </c>
      <c r="B1920" t="s">
        <v>231</v>
      </c>
      <c r="C1920" t="s">
        <v>1817</v>
      </c>
      <c r="D1920" t="s">
        <v>422</v>
      </c>
      <c r="F1920" s="245" t="s">
        <v>191</v>
      </c>
    </row>
    <row r="1921" spans="1:6" hidden="1" x14ac:dyDescent="0.25">
      <c r="A1921">
        <v>7286</v>
      </c>
      <c r="B1921" t="s">
        <v>231</v>
      </c>
      <c r="C1921" t="s">
        <v>1818</v>
      </c>
      <c r="D1921" t="s">
        <v>422</v>
      </c>
      <c r="F1921" s="245" t="s">
        <v>191</v>
      </c>
    </row>
    <row r="1922" spans="1:6" hidden="1" x14ac:dyDescent="0.25">
      <c r="A1922">
        <v>7300</v>
      </c>
      <c r="B1922" t="s">
        <v>243</v>
      </c>
      <c r="C1922" t="s">
        <v>1819</v>
      </c>
      <c r="D1922" t="s">
        <v>1622</v>
      </c>
      <c r="F1922" s="245" t="s">
        <v>187</v>
      </c>
    </row>
    <row r="1923" spans="1:6" hidden="1" x14ac:dyDescent="0.25">
      <c r="A1923">
        <v>7304</v>
      </c>
      <c r="B1923" t="s">
        <v>231</v>
      </c>
      <c r="C1923" t="s">
        <v>1820</v>
      </c>
      <c r="D1923" t="s">
        <v>1622</v>
      </c>
      <c r="F1923" s="245" t="s">
        <v>193</v>
      </c>
    </row>
    <row r="1924" spans="1:6" hidden="1" x14ac:dyDescent="0.25">
      <c r="A1924">
        <v>7305</v>
      </c>
      <c r="B1924" t="s">
        <v>231</v>
      </c>
      <c r="C1924" t="s">
        <v>1821</v>
      </c>
      <c r="D1924" t="s">
        <v>1622</v>
      </c>
      <c r="F1924" s="245" t="s">
        <v>193</v>
      </c>
    </row>
    <row r="1925" spans="1:6" hidden="1" x14ac:dyDescent="0.25">
      <c r="A1925">
        <v>7331</v>
      </c>
      <c r="B1925" t="s">
        <v>231</v>
      </c>
      <c r="C1925" t="s">
        <v>1822</v>
      </c>
      <c r="D1925" t="s">
        <v>1622</v>
      </c>
      <c r="F1925" s="245" t="s">
        <v>193</v>
      </c>
    </row>
    <row r="1926" spans="1:6" hidden="1" x14ac:dyDescent="0.25">
      <c r="A1926">
        <v>7332</v>
      </c>
      <c r="B1926" t="s">
        <v>231</v>
      </c>
      <c r="C1926" t="s">
        <v>1823</v>
      </c>
      <c r="D1926" t="s">
        <v>1622</v>
      </c>
      <c r="F1926" s="245" t="s">
        <v>193</v>
      </c>
    </row>
    <row r="1927" spans="1:6" hidden="1" x14ac:dyDescent="0.25">
      <c r="A1927">
        <v>7333</v>
      </c>
      <c r="B1927" t="s">
        <v>231</v>
      </c>
      <c r="C1927" t="s">
        <v>1824</v>
      </c>
      <c r="D1927" t="s">
        <v>1622</v>
      </c>
      <c r="F1927" s="245" t="s">
        <v>193</v>
      </c>
    </row>
    <row r="1928" spans="1:6" hidden="1" x14ac:dyDescent="0.25">
      <c r="A1928">
        <v>7334</v>
      </c>
      <c r="B1928" t="s">
        <v>231</v>
      </c>
      <c r="C1928" t="s">
        <v>1825</v>
      </c>
      <c r="D1928" t="s">
        <v>1622</v>
      </c>
      <c r="F1928" s="245" t="s">
        <v>193</v>
      </c>
    </row>
    <row r="1929" spans="1:6" hidden="1" x14ac:dyDescent="0.25">
      <c r="A1929">
        <v>7341</v>
      </c>
      <c r="B1929" t="s">
        <v>231</v>
      </c>
      <c r="C1929" t="s">
        <v>1826</v>
      </c>
      <c r="D1929" t="s">
        <v>1700</v>
      </c>
      <c r="F1929" s="245" t="s">
        <v>191</v>
      </c>
    </row>
    <row r="1930" spans="1:6" hidden="1" x14ac:dyDescent="0.25">
      <c r="A1930">
        <v>7342</v>
      </c>
      <c r="B1930" t="s">
        <v>243</v>
      </c>
      <c r="C1930" t="s">
        <v>1827</v>
      </c>
      <c r="D1930" t="s">
        <v>1622</v>
      </c>
      <c r="F1930" s="245" t="s">
        <v>187</v>
      </c>
    </row>
    <row r="1931" spans="1:6" hidden="1" x14ac:dyDescent="0.25">
      <c r="A1931">
        <v>7343</v>
      </c>
      <c r="B1931" t="s">
        <v>231</v>
      </c>
      <c r="C1931" t="s">
        <v>1828</v>
      </c>
      <c r="D1931" t="s">
        <v>1622</v>
      </c>
      <c r="F1931" s="245" t="s">
        <v>193</v>
      </c>
    </row>
    <row r="1932" spans="1:6" hidden="1" x14ac:dyDescent="0.25">
      <c r="A1932">
        <v>7344</v>
      </c>
      <c r="B1932" t="s">
        <v>231</v>
      </c>
      <c r="C1932" t="s">
        <v>1829</v>
      </c>
      <c r="D1932" t="s">
        <v>1622</v>
      </c>
      <c r="F1932" s="245" t="s">
        <v>193</v>
      </c>
    </row>
    <row r="1933" spans="1:6" hidden="1" x14ac:dyDescent="0.25">
      <c r="A1933">
        <v>7345</v>
      </c>
      <c r="B1933" t="s">
        <v>231</v>
      </c>
      <c r="C1933" t="s">
        <v>1830</v>
      </c>
      <c r="D1933" t="s">
        <v>1622</v>
      </c>
      <c r="F1933" s="245" t="s">
        <v>193</v>
      </c>
    </row>
    <row r="1934" spans="1:6" hidden="1" x14ac:dyDescent="0.25">
      <c r="A1934">
        <v>7346</v>
      </c>
      <c r="B1934" t="s">
        <v>231</v>
      </c>
      <c r="C1934" t="s">
        <v>1831</v>
      </c>
      <c r="D1934" t="s">
        <v>1622</v>
      </c>
      <c r="F1934" s="245" t="s">
        <v>193</v>
      </c>
    </row>
    <row r="1935" spans="1:6" hidden="1" x14ac:dyDescent="0.25">
      <c r="A1935">
        <v>7347</v>
      </c>
      <c r="B1935" t="s">
        <v>231</v>
      </c>
      <c r="C1935" t="s">
        <v>1832</v>
      </c>
      <c r="D1935" t="s">
        <v>1622</v>
      </c>
      <c r="F1935" s="245" t="s">
        <v>193</v>
      </c>
    </row>
    <row r="1936" spans="1:6" hidden="1" x14ac:dyDescent="0.25">
      <c r="A1936">
        <v>7348</v>
      </c>
      <c r="B1936" t="s">
        <v>231</v>
      </c>
      <c r="C1936" t="s">
        <v>1833</v>
      </c>
      <c r="D1936" t="s">
        <v>1622</v>
      </c>
      <c r="F1936" s="245" t="s">
        <v>193</v>
      </c>
    </row>
    <row r="1937" spans="1:6" hidden="1" x14ac:dyDescent="0.25">
      <c r="A1937">
        <v>7349</v>
      </c>
      <c r="B1937" t="s">
        <v>231</v>
      </c>
      <c r="C1937" t="s">
        <v>1834</v>
      </c>
      <c r="D1937" t="s">
        <v>1622</v>
      </c>
      <c r="F1937" s="245" t="s">
        <v>193</v>
      </c>
    </row>
    <row r="1938" spans="1:6" hidden="1" x14ac:dyDescent="0.25">
      <c r="A1938">
        <v>7351</v>
      </c>
      <c r="B1938" t="s">
        <v>231</v>
      </c>
      <c r="C1938" t="s">
        <v>1835</v>
      </c>
      <c r="D1938" t="s">
        <v>1622</v>
      </c>
      <c r="F1938" s="245" t="s">
        <v>193</v>
      </c>
    </row>
    <row r="1939" spans="1:6" hidden="1" x14ac:dyDescent="0.25">
      <c r="A1939">
        <v>7352</v>
      </c>
      <c r="B1939" t="s">
        <v>231</v>
      </c>
      <c r="C1939" t="s">
        <v>1836</v>
      </c>
      <c r="D1939" t="s">
        <v>1700</v>
      </c>
      <c r="F1939" s="245" t="s">
        <v>191</v>
      </c>
    </row>
    <row r="1940" spans="1:6" hidden="1" x14ac:dyDescent="0.25">
      <c r="A1940">
        <v>7353</v>
      </c>
      <c r="B1940" t="s">
        <v>231</v>
      </c>
      <c r="C1940" t="s">
        <v>1837</v>
      </c>
      <c r="D1940" t="s">
        <v>1700</v>
      </c>
      <c r="F1940" s="245" t="s">
        <v>191</v>
      </c>
    </row>
    <row r="1941" spans="1:6" hidden="1" x14ac:dyDescent="0.25">
      <c r="A1941">
        <v>7354</v>
      </c>
      <c r="B1941" t="s">
        <v>231</v>
      </c>
      <c r="C1941" t="s">
        <v>1838</v>
      </c>
      <c r="D1941" t="s">
        <v>1700</v>
      </c>
      <c r="F1941" s="245" t="s">
        <v>191</v>
      </c>
    </row>
    <row r="1942" spans="1:6" hidden="1" x14ac:dyDescent="0.25">
      <c r="A1942">
        <v>7355</v>
      </c>
      <c r="B1942" t="s">
        <v>243</v>
      </c>
      <c r="C1942" t="s">
        <v>1839</v>
      </c>
      <c r="D1942" t="s">
        <v>1700</v>
      </c>
      <c r="F1942" s="245" t="s">
        <v>187</v>
      </c>
    </row>
    <row r="1943" spans="1:6" hidden="1" x14ac:dyDescent="0.25">
      <c r="A1943">
        <v>7356</v>
      </c>
      <c r="B1943" t="s">
        <v>231</v>
      </c>
      <c r="C1943" t="s">
        <v>1840</v>
      </c>
      <c r="D1943" t="s">
        <v>1700</v>
      </c>
      <c r="F1943" s="245" t="s">
        <v>191</v>
      </c>
    </row>
    <row r="1944" spans="1:6" hidden="1" x14ac:dyDescent="0.25">
      <c r="A1944">
        <v>7357</v>
      </c>
      <c r="B1944" t="s">
        <v>231</v>
      </c>
      <c r="C1944" t="s">
        <v>1841</v>
      </c>
      <c r="D1944" t="s">
        <v>1700</v>
      </c>
      <c r="F1944" s="245" t="s">
        <v>191</v>
      </c>
    </row>
    <row r="1945" spans="1:6" hidden="1" x14ac:dyDescent="0.25">
      <c r="A1945">
        <v>7361</v>
      </c>
      <c r="B1945" t="s">
        <v>231</v>
      </c>
      <c r="C1945" t="s">
        <v>1842</v>
      </c>
      <c r="D1945" t="s">
        <v>1700</v>
      </c>
      <c r="F1945" s="245" t="s">
        <v>191</v>
      </c>
    </row>
    <row r="1946" spans="1:6" hidden="1" x14ac:dyDescent="0.25">
      <c r="A1946">
        <v>7362</v>
      </c>
      <c r="B1946" t="s">
        <v>231</v>
      </c>
      <c r="C1946" t="s">
        <v>1843</v>
      </c>
      <c r="D1946" t="s">
        <v>1622</v>
      </c>
      <c r="F1946" s="245" t="s">
        <v>193</v>
      </c>
    </row>
    <row r="1947" spans="1:6" hidden="1" x14ac:dyDescent="0.25">
      <c r="A1947">
        <v>7370</v>
      </c>
      <c r="B1947" t="s">
        <v>243</v>
      </c>
      <c r="C1947" t="s">
        <v>1844</v>
      </c>
      <c r="D1947" t="s">
        <v>1622</v>
      </c>
      <c r="F1947" s="245" t="s">
        <v>187</v>
      </c>
    </row>
    <row r="1948" spans="1:6" hidden="1" x14ac:dyDescent="0.25">
      <c r="A1948">
        <v>7381</v>
      </c>
      <c r="B1948" t="s">
        <v>231</v>
      </c>
      <c r="C1948" t="s">
        <v>1845</v>
      </c>
      <c r="D1948" t="s">
        <v>1622</v>
      </c>
      <c r="F1948" s="245" t="s">
        <v>193</v>
      </c>
    </row>
    <row r="1949" spans="1:6" hidden="1" x14ac:dyDescent="0.25">
      <c r="A1949">
        <v>7383</v>
      </c>
      <c r="B1949" t="s">
        <v>231</v>
      </c>
      <c r="C1949" t="s">
        <v>1846</v>
      </c>
      <c r="D1949" t="s">
        <v>1622</v>
      </c>
      <c r="F1949" s="245" t="s">
        <v>193</v>
      </c>
    </row>
    <row r="1950" spans="1:6" hidden="1" x14ac:dyDescent="0.25">
      <c r="A1950">
        <v>7384</v>
      </c>
      <c r="B1950" t="s">
        <v>231</v>
      </c>
      <c r="C1950" t="s">
        <v>1847</v>
      </c>
      <c r="D1950" t="s">
        <v>1622</v>
      </c>
      <c r="F1950" s="245" t="s">
        <v>193</v>
      </c>
    </row>
    <row r="1951" spans="1:6" hidden="1" x14ac:dyDescent="0.25">
      <c r="A1951">
        <v>7385</v>
      </c>
      <c r="B1951" t="s">
        <v>231</v>
      </c>
      <c r="C1951" t="s">
        <v>1848</v>
      </c>
      <c r="D1951" t="s">
        <v>1622</v>
      </c>
      <c r="F1951" s="245" t="s">
        <v>193</v>
      </c>
    </row>
    <row r="1952" spans="1:6" hidden="1" x14ac:dyDescent="0.25">
      <c r="A1952">
        <v>7386</v>
      </c>
      <c r="B1952" t="s">
        <v>231</v>
      </c>
      <c r="C1952" t="s">
        <v>1848</v>
      </c>
      <c r="D1952" t="s">
        <v>1622</v>
      </c>
      <c r="F1952" s="245" t="s">
        <v>193</v>
      </c>
    </row>
    <row r="1953" spans="1:6" hidden="1" x14ac:dyDescent="0.25">
      <c r="A1953">
        <v>7391</v>
      </c>
      <c r="B1953" t="s">
        <v>231</v>
      </c>
      <c r="C1953" t="s">
        <v>1849</v>
      </c>
      <c r="D1953" t="s">
        <v>1622</v>
      </c>
      <c r="F1953" s="245" t="s">
        <v>193</v>
      </c>
    </row>
    <row r="1954" spans="1:6" hidden="1" x14ac:dyDescent="0.25">
      <c r="A1954">
        <v>7393</v>
      </c>
      <c r="B1954" t="s">
        <v>231</v>
      </c>
      <c r="C1954" t="s">
        <v>1850</v>
      </c>
      <c r="D1954" t="s">
        <v>1622</v>
      </c>
      <c r="F1954" s="245" t="s">
        <v>193</v>
      </c>
    </row>
    <row r="1955" spans="1:6" hidden="1" x14ac:dyDescent="0.25">
      <c r="A1955">
        <v>7394</v>
      </c>
      <c r="B1955" t="s">
        <v>231</v>
      </c>
      <c r="C1955" t="s">
        <v>1851</v>
      </c>
      <c r="D1955" t="s">
        <v>1622</v>
      </c>
      <c r="F1955" s="245" t="s">
        <v>193</v>
      </c>
    </row>
    <row r="1956" spans="1:6" hidden="1" x14ac:dyDescent="0.25">
      <c r="A1956">
        <v>7396</v>
      </c>
      <c r="B1956" t="s">
        <v>231</v>
      </c>
      <c r="C1956" t="s">
        <v>1852</v>
      </c>
      <c r="D1956" t="s">
        <v>1622</v>
      </c>
      <c r="F1956" s="245" t="s">
        <v>193</v>
      </c>
    </row>
    <row r="1957" spans="1:6" hidden="1" x14ac:dyDescent="0.25">
      <c r="A1957">
        <v>7400</v>
      </c>
      <c r="B1957" t="s">
        <v>530</v>
      </c>
      <c r="C1957" t="s">
        <v>1853</v>
      </c>
      <c r="D1957" t="s">
        <v>422</v>
      </c>
      <c r="F1957" s="245" t="s">
        <v>181</v>
      </c>
    </row>
    <row r="1958" spans="1:6" hidden="1" x14ac:dyDescent="0.25">
      <c r="A1958">
        <v>7431</v>
      </c>
      <c r="B1958" t="s">
        <v>231</v>
      </c>
      <c r="C1958" t="s">
        <v>1854</v>
      </c>
      <c r="D1958" t="s">
        <v>422</v>
      </c>
      <c r="F1958" s="245" t="s">
        <v>191</v>
      </c>
    </row>
    <row r="1959" spans="1:6" hidden="1" x14ac:dyDescent="0.25">
      <c r="A1959">
        <v>7432</v>
      </c>
      <c r="B1959" t="s">
        <v>231</v>
      </c>
      <c r="C1959" t="s">
        <v>1855</v>
      </c>
      <c r="D1959" t="s">
        <v>422</v>
      </c>
      <c r="F1959" s="245" t="s">
        <v>191</v>
      </c>
    </row>
    <row r="1960" spans="1:6" hidden="1" x14ac:dyDescent="0.25">
      <c r="A1960">
        <v>7434</v>
      </c>
      <c r="B1960" t="s">
        <v>231</v>
      </c>
      <c r="C1960" t="s">
        <v>1856</v>
      </c>
      <c r="D1960" t="s">
        <v>422</v>
      </c>
      <c r="F1960" s="245" t="s">
        <v>191</v>
      </c>
    </row>
    <row r="1961" spans="1:6" hidden="1" x14ac:dyDescent="0.25">
      <c r="A1961">
        <v>7435</v>
      </c>
      <c r="B1961" t="s">
        <v>231</v>
      </c>
      <c r="C1961" t="s">
        <v>1857</v>
      </c>
      <c r="D1961" t="s">
        <v>422</v>
      </c>
      <c r="F1961" s="245" t="s">
        <v>191</v>
      </c>
    </row>
    <row r="1962" spans="1:6" hidden="1" x14ac:dyDescent="0.25">
      <c r="A1962">
        <v>7436</v>
      </c>
      <c r="B1962" t="s">
        <v>231</v>
      </c>
      <c r="C1962" t="s">
        <v>1858</v>
      </c>
      <c r="D1962" t="s">
        <v>422</v>
      </c>
      <c r="F1962" s="245" t="s">
        <v>191</v>
      </c>
    </row>
    <row r="1963" spans="1:6" hidden="1" x14ac:dyDescent="0.25">
      <c r="A1963">
        <v>7439</v>
      </c>
      <c r="B1963" t="s">
        <v>231</v>
      </c>
      <c r="C1963" t="s">
        <v>1859</v>
      </c>
      <c r="D1963" t="s">
        <v>422</v>
      </c>
      <c r="F1963" s="245" t="s">
        <v>191</v>
      </c>
    </row>
    <row r="1964" spans="1:6" hidden="1" x14ac:dyDescent="0.25">
      <c r="A1964">
        <v>7441</v>
      </c>
      <c r="B1964" t="s">
        <v>231</v>
      </c>
      <c r="C1964" t="s">
        <v>1860</v>
      </c>
      <c r="D1964" t="s">
        <v>422</v>
      </c>
      <c r="F1964" s="245" t="s">
        <v>191</v>
      </c>
    </row>
    <row r="1965" spans="1:6" hidden="1" x14ac:dyDescent="0.25">
      <c r="A1965">
        <v>7442</v>
      </c>
      <c r="B1965" t="s">
        <v>231</v>
      </c>
      <c r="C1965" t="s">
        <v>1861</v>
      </c>
      <c r="D1965" t="s">
        <v>422</v>
      </c>
      <c r="F1965" s="245" t="s">
        <v>191</v>
      </c>
    </row>
    <row r="1966" spans="1:6" hidden="1" x14ac:dyDescent="0.25">
      <c r="A1966">
        <v>7443</v>
      </c>
      <c r="B1966" t="s">
        <v>231</v>
      </c>
      <c r="C1966" t="s">
        <v>1862</v>
      </c>
      <c r="D1966" t="s">
        <v>422</v>
      </c>
      <c r="F1966" s="245" t="s">
        <v>191</v>
      </c>
    </row>
    <row r="1967" spans="1:6" hidden="1" x14ac:dyDescent="0.25">
      <c r="A1967">
        <v>7444</v>
      </c>
      <c r="B1967" t="s">
        <v>231</v>
      </c>
      <c r="C1967" t="s">
        <v>1863</v>
      </c>
      <c r="D1967" t="s">
        <v>422</v>
      </c>
      <c r="F1967" s="245" t="s">
        <v>191</v>
      </c>
    </row>
    <row r="1968" spans="1:6" hidden="1" x14ac:dyDescent="0.25">
      <c r="A1968">
        <v>7451</v>
      </c>
      <c r="B1968" t="s">
        <v>530</v>
      </c>
      <c r="C1968" t="s">
        <v>1864</v>
      </c>
      <c r="D1968" t="s">
        <v>422</v>
      </c>
      <c r="F1968" s="245" t="s">
        <v>181</v>
      </c>
    </row>
    <row r="1969" spans="1:6" hidden="1" x14ac:dyDescent="0.25">
      <c r="A1969">
        <v>7452</v>
      </c>
      <c r="B1969" t="s">
        <v>231</v>
      </c>
      <c r="C1969" t="s">
        <v>1865</v>
      </c>
      <c r="D1969" t="s">
        <v>422</v>
      </c>
      <c r="F1969" s="245" t="s">
        <v>191</v>
      </c>
    </row>
    <row r="1970" spans="1:6" hidden="1" x14ac:dyDescent="0.25">
      <c r="A1970">
        <v>7453</v>
      </c>
      <c r="B1970" t="s">
        <v>231</v>
      </c>
      <c r="C1970" t="s">
        <v>1866</v>
      </c>
      <c r="D1970" t="s">
        <v>422</v>
      </c>
      <c r="F1970" s="245" t="s">
        <v>191</v>
      </c>
    </row>
    <row r="1971" spans="1:6" hidden="1" x14ac:dyDescent="0.25">
      <c r="A1971">
        <v>7454</v>
      </c>
      <c r="B1971" t="s">
        <v>231</v>
      </c>
      <c r="C1971" t="s">
        <v>1867</v>
      </c>
      <c r="D1971" t="s">
        <v>422</v>
      </c>
      <c r="F1971" s="245" t="s">
        <v>191</v>
      </c>
    </row>
    <row r="1972" spans="1:6" hidden="1" x14ac:dyDescent="0.25">
      <c r="A1972">
        <v>7455</v>
      </c>
      <c r="B1972" t="s">
        <v>231</v>
      </c>
      <c r="C1972" t="s">
        <v>1868</v>
      </c>
      <c r="D1972" t="s">
        <v>422</v>
      </c>
      <c r="F1972" s="245" t="s">
        <v>191</v>
      </c>
    </row>
    <row r="1973" spans="1:6" hidden="1" x14ac:dyDescent="0.25">
      <c r="A1973">
        <v>7456</v>
      </c>
      <c r="B1973" t="s">
        <v>231</v>
      </c>
      <c r="C1973" t="s">
        <v>1869</v>
      </c>
      <c r="D1973" t="s">
        <v>422</v>
      </c>
      <c r="F1973" s="245" t="s">
        <v>191</v>
      </c>
    </row>
    <row r="1974" spans="1:6" hidden="1" x14ac:dyDescent="0.25">
      <c r="A1974">
        <v>7457</v>
      </c>
      <c r="B1974" t="s">
        <v>231</v>
      </c>
      <c r="C1974" t="s">
        <v>1870</v>
      </c>
      <c r="D1974" t="s">
        <v>422</v>
      </c>
      <c r="F1974" s="245" t="s">
        <v>191</v>
      </c>
    </row>
    <row r="1975" spans="1:6" hidden="1" x14ac:dyDescent="0.25">
      <c r="A1975">
        <v>7458</v>
      </c>
      <c r="B1975" t="s">
        <v>231</v>
      </c>
      <c r="C1975" t="s">
        <v>1871</v>
      </c>
      <c r="D1975" t="s">
        <v>422</v>
      </c>
      <c r="F1975" s="245" t="s">
        <v>191</v>
      </c>
    </row>
    <row r="1976" spans="1:6" hidden="1" x14ac:dyDescent="0.25">
      <c r="A1976">
        <v>7461</v>
      </c>
      <c r="B1976" t="s">
        <v>231</v>
      </c>
      <c r="C1976" t="s">
        <v>1872</v>
      </c>
      <c r="D1976" t="s">
        <v>422</v>
      </c>
      <c r="F1976" s="245" t="s">
        <v>191</v>
      </c>
    </row>
    <row r="1977" spans="1:6" hidden="1" x14ac:dyDescent="0.25">
      <c r="A1977">
        <v>7463</v>
      </c>
      <c r="B1977" t="s">
        <v>231</v>
      </c>
      <c r="C1977" t="s">
        <v>1873</v>
      </c>
      <c r="D1977" t="s">
        <v>422</v>
      </c>
      <c r="F1977" s="245" t="s">
        <v>191</v>
      </c>
    </row>
    <row r="1978" spans="1:6" hidden="1" x14ac:dyDescent="0.25">
      <c r="A1978">
        <v>7464</v>
      </c>
      <c r="B1978" t="s">
        <v>231</v>
      </c>
      <c r="C1978" t="s">
        <v>1874</v>
      </c>
      <c r="D1978" t="s">
        <v>422</v>
      </c>
      <c r="F1978" s="245" t="s">
        <v>191</v>
      </c>
    </row>
    <row r="1979" spans="1:6" hidden="1" x14ac:dyDescent="0.25">
      <c r="A1979">
        <v>7465</v>
      </c>
      <c r="B1979" t="s">
        <v>231</v>
      </c>
      <c r="C1979" t="s">
        <v>1875</v>
      </c>
      <c r="D1979" t="s">
        <v>422</v>
      </c>
      <c r="F1979" s="245" t="s">
        <v>191</v>
      </c>
    </row>
    <row r="1980" spans="1:6" hidden="1" x14ac:dyDescent="0.25">
      <c r="A1980">
        <v>7471</v>
      </c>
      <c r="B1980" t="s">
        <v>231</v>
      </c>
      <c r="C1980" t="s">
        <v>1876</v>
      </c>
      <c r="D1980" t="s">
        <v>422</v>
      </c>
      <c r="F1980" s="245" t="s">
        <v>191</v>
      </c>
    </row>
    <row r="1981" spans="1:6" hidden="1" x14ac:dyDescent="0.25">
      <c r="A1981">
        <v>7472</v>
      </c>
      <c r="B1981" t="s">
        <v>231</v>
      </c>
      <c r="C1981" t="s">
        <v>1877</v>
      </c>
      <c r="D1981" t="s">
        <v>422</v>
      </c>
      <c r="F1981" s="245" t="s">
        <v>191</v>
      </c>
    </row>
    <row r="1982" spans="1:6" hidden="1" x14ac:dyDescent="0.25">
      <c r="A1982">
        <v>7473</v>
      </c>
      <c r="B1982" t="s">
        <v>231</v>
      </c>
      <c r="C1982" t="s">
        <v>1878</v>
      </c>
      <c r="D1982" t="s">
        <v>422</v>
      </c>
      <c r="F1982" s="245" t="s">
        <v>191</v>
      </c>
    </row>
    <row r="1983" spans="1:6" hidden="1" x14ac:dyDescent="0.25">
      <c r="A1983">
        <v>7474</v>
      </c>
      <c r="B1983" t="s">
        <v>231</v>
      </c>
      <c r="C1983" t="s">
        <v>1879</v>
      </c>
      <c r="D1983" t="s">
        <v>422</v>
      </c>
      <c r="F1983" s="245" t="s">
        <v>191</v>
      </c>
    </row>
    <row r="1984" spans="1:6" hidden="1" x14ac:dyDescent="0.25">
      <c r="A1984">
        <v>7475</v>
      </c>
      <c r="B1984" t="s">
        <v>231</v>
      </c>
      <c r="C1984" t="s">
        <v>1880</v>
      </c>
      <c r="D1984" t="s">
        <v>422</v>
      </c>
      <c r="F1984" s="245" t="s">
        <v>191</v>
      </c>
    </row>
    <row r="1985" spans="1:6" hidden="1" x14ac:dyDescent="0.25">
      <c r="A1985">
        <v>7476</v>
      </c>
      <c r="B1985" t="s">
        <v>231</v>
      </c>
      <c r="C1985" t="s">
        <v>1881</v>
      </c>
      <c r="D1985" t="s">
        <v>422</v>
      </c>
      <c r="F1985" s="245" t="s">
        <v>191</v>
      </c>
    </row>
    <row r="1986" spans="1:6" hidden="1" x14ac:dyDescent="0.25">
      <c r="A1986">
        <v>7477</v>
      </c>
      <c r="B1986" t="s">
        <v>231</v>
      </c>
      <c r="C1986" t="s">
        <v>1882</v>
      </c>
      <c r="D1986" t="s">
        <v>422</v>
      </c>
      <c r="F1986" s="245" t="s">
        <v>191</v>
      </c>
    </row>
    <row r="1987" spans="1:6" hidden="1" x14ac:dyDescent="0.25">
      <c r="A1987">
        <v>7478</v>
      </c>
      <c r="B1987" t="s">
        <v>231</v>
      </c>
      <c r="C1987" t="s">
        <v>1883</v>
      </c>
      <c r="D1987" t="s">
        <v>422</v>
      </c>
      <c r="F1987" s="245" t="s">
        <v>191</v>
      </c>
    </row>
    <row r="1988" spans="1:6" hidden="1" x14ac:dyDescent="0.25">
      <c r="A1988">
        <v>7479</v>
      </c>
      <c r="B1988" t="s">
        <v>231</v>
      </c>
      <c r="C1988" t="s">
        <v>1884</v>
      </c>
      <c r="D1988" t="s">
        <v>422</v>
      </c>
      <c r="F1988" s="245" t="s">
        <v>191</v>
      </c>
    </row>
    <row r="1989" spans="1:6" hidden="1" x14ac:dyDescent="0.25">
      <c r="A1989">
        <v>7500</v>
      </c>
      <c r="B1989" t="s">
        <v>243</v>
      </c>
      <c r="C1989" t="s">
        <v>1885</v>
      </c>
      <c r="D1989" t="s">
        <v>422</v>
      </c>
      <c r="F1989" s="245" t="s">
        <v>187</v>
      </c>
    </row>
    <row r="1990" spans="1:6" hidden="1" x14ac:dyDescent="0.25">
      <c r="A1990">
        <v>7511</v>
      </c>
      <c r="B1990" t="s">
        <v>231</v>
      </c>
      <c r="C1990" t="s">
        <v>1886</v>
      </c>
      <c r="D1990" t="s">
        <v>422</v>
      </c>
      <c r="F1990" s="245" t="s">
        <v>191</v>
      </c>
    </row>
    <row r="1991" spans="1:6" hidden="1" x14ac:dyDescent="0.25">
      <c r="A1991">
        <v>7512</v>
      </c>
      <c r="B1991" t="s">
        <v>231</v>
      </c>
      <c r="C1991" t="s">
        <v>1887</v>
      </c>
      <c r="D1991" t="s">
        <v>422</v>
      </c>
      <c r="F1991" s="245" t="s">
        <v>191</v>
      </c>
    </row>
    <row r="1992" spans="1:6" hidden="1" x14ac:dyDescent="0.25">
      <c r="A1992">
        <v>7513</v>
      </c>
      <c r="B1992" t="s">
        <v>231</v>
      </c>
      <c r="C1992" t="s">
        <v>1888</v>
      </c>
      <c r="D1992" t="s">
        <v>422</v>
      </c>
      <c r="F1992" s="245" t="s">
        <v>191</v>
      </c>
    </row>
    <row r="1993" spans="1:6" hidden="1" x14ac:dyDescent="0.25">
      <c r="A1993">
        <v>7514</v>
      </c>
      <c r="B1993" t="s">
        <v>231</v>
      </c>
      <c r="C1993" t="s">
        <v>1889</v>
      </c>
      <c r="D1993" t="s">
        <v>422</v>
      </c>
      <c r="F1993" s="245" t="s">
        <v>191</v>
      </c>
    </row>
    <row r="1994" spans="1:6" hidden="1" x14ac:dyDescent="0.25">
      <c r="A1994">
        <v>7515</v>
      </c>
      <c r="B1994" t="s">
        <v>231</v>
      </c>
      <c r="C1994" t="s">
        <v>1890</v>
      </c>
      <c r="D1994" t="s">
        <v>422</v>
      </c>
      <c r="F1994" s="245" t="s">
        <v>191</v>
      </c>
    </row>
    <row r="1995" spans="1:6" hidden="1" x14ac:dyDescent="0.25">
      <c r="A1995">
        <v>7516</v>
      </c>
      <c r="B1995" t="s">
        <v>231</v>
      </c>
      <c r="C1995" t="s">
        <v>1891</v>
      </c>
      <c r="D1995" t="s">
        <v>422</v>
      </c>
      <c r="F1995" s="245" t="s">
        <v>191</v>
      </c>
    </row>
    <row r="1996" spans="1:6" hidden="1" x14ac:dyDescent="0.25">
      <c r="A1996">
        <v>7517</v>
      </c>
      <c r="B1996" t="s">
        <v>231</v>
      </c>
      <c r="C1996" t="s">
        <v>1892</v>
      </c>
      <c r="D1996" t="s">
        <v>422</v>
      </c>
      <c r="F1996" s="245" t="s">
        <v>191</v>
      </c>
    </row>
    <row r="1997" spans="1:6" hidden="1" x14ac:dyDescent="0.25">
      <c r="A1997">
        <v>7521</v>
      </c>
      <c r="B1997" t="s">
        <v>231</v>
      </c>
      <c r="C1997" t="s">
        <v>1893</v>
      </c>
      <c r="D1997" t="s">
        <v>422</v>
      </c>
      <c r="F1997" s="245" t="s">
        <v>191</v>
      </c>
    </row>
    <row r="1998" spans="1:6" hidden="1" x14ac:dyDescent="0.25">
      <c r="A1998">
        <v>7522</v>
      </c>
      <c r="B1998" t="s">
        <v>231</v>
      </c>
      <c r="C1998" t="s">
        <v>1894</v>
      </c>
      <c r="D1998" t="s">
        <v>422</v>
      </c>
      <c r="F1998" s="245" t="s">
        <v>191</v>
      </c>
    </row>
    <row r="1999" spans="1:6" hidden="1" x14ac:dyDescent="0.25">
      <c r="A1999">
        <v>7523</v>
      </c>
      <c r="B1999" t="s">
        <v>231</v>
      </c>
      <c r="C1999" t="s">
        <v>1895</v>
      </c>
      <c r="D1999" t="s">
        <v>422</v>
      </c>
      <c r="F1999" s="245" t="s">
        <v>191</v>
      </c>
    </row>
    <row r="2000" spans="1:6" hidden="1" x14ac:dyDescent="0.25">
      <c r="A2000">
        <v>7524</v>
      </c>
      <c r="B2000" t="s">
        <v>231</v>
      </c>
      <c r="C2000" t="s">
        <v>1896</v>
      </c>
      <c r="D2000" t="s">
        <v>422</v>
      </c>
      <c r="F2000" s="245" t="s">
        <v>191</v>
      </c>
    </row>
    <row r="2001" spans="1:6" hidden="1" x14ac:dyDescent="0.25">
      <c r="A2001">
        <v>7525</v>
      </c>
      <c r="B2001" t="s">
        <v>231</v>
      </c>
      <c r="C2001" t="s">
        <v>1897</v>
      </c>
      <c r="D2001" t="s">
        <v>422</v>
      </c>
      <c r="F2001" s="245" t="s">
        <v>191</v>
      </c>
    </row>
    <row r="2002" spans="1:6" hidden="1" x14ac:dyDescent="0.25">
      <c r="A2002">
        <v>7526</v>
      </c>
      <c r="B2002" t="s">
        <v>231</v>
      </c>
      <c r="C2002" t="s">
        <v>1898</v>
      </c>
      <c r="D2002" t="s">
        <v>422</v>
      </c>
      <c r="F2002" s="245" t="s">
        <v>191</v>
      </c>
    </row>
    <row r="2003" spans="1:6" hidden="1" x14ac:dyDescent="0.25">
      <c r="A2003">
        <v>7527</v>
      </c>
      <c r="B2003" t="s">
        <v>231</v>
      </c>
      <c r="C2003" t="s">
        <v>1899</v>
      </c>
      <c r="D2003" t="s">
        <v>422</v>
      </c>
      <c r="F2003" s="245" t="s">
        <v>191</v>
      </c>
    </row>
    <row r="2004" spans="1:6" hidden="1" x14ac:dyDescent="0.25">
      <c r="A2004">
        <v>7530</v>
      </c>
      <c r="B2004" t="s">
        <v>243</v>
      </c>
      <c r="C2004" t="s">
        <v>1900</v>
      </c>
      <c r="D2004" t="s">
        <v>422</v>
      </c>
      <c r="F2004" s="245" t="s">
        <v>187</v>
      </c>
    </row>
    <row r="2005" spans="1:6" hidden="1" x14ac:dyDescent="0.25">
      <c r="A2005">
        <v>7532</v>
      </c>
      <c r="B2005" t="s">
        <v>231</v>
      </c>
      <c r="C2005" t="s">
        <v>1901</v>
      </c>
      <c r="D2005" t="s">
        <v>422</v>
      </c>
      <c r="F2005" s="245" t="s">
        <v>191</v>
      </c>
    </row>
    <row r="2006" spans="1:6" hidden="1" x14ac:dyDescent="0.25">
      <c r="A2006">
        <v>7533</v>
      </c>
      <c r="B2006" t="s">
        <v>231</v>
      </c>
      <c r="C2006" t="s">
        <v>1902</v>
      </c>
      <c r="D2006" t="s">
        <v>422</v>
      </c>
      <c r="F2006" s="245" t="s">
        <v>191</v>
      </c>
    </row>
    <row r="2007" spans="1:6" hidden="1" x14ac:dyDescent="0.25">
      <c r="A2007">
        <v>7535</v>
      </c>
      <c r="B2007" t="s">
        <v>231</v>
      </c>
      <c r="C2007" t="s">
        <v>1903</v>
      </c>
      <c r="D2007" t="s">
        <v>422</v>
      </c>
      <c r="F2007" s="245" t="s">
        <v>191</v>
      </c>
    </row>
    <row r="2008" spans="1:6" hidden="1" x14ac:dyDescent="0.25">
      <c r="A2008">
        <v>7536</v>
      </c>
      <c r="B2008" t="s">
        <v>231</v>
      </c>
      <c r="C2008" t="s">
        <v>1904</v>
      </c>
      <c r="D2008" t="s">
        <v>422</v>
      </c>
      <c r="F2008" s="245" t="s">
        <v>191</v>
      </c>
    </row>
    <row r="2009" spans="1:6" hidden="1" x14ac:dyDescent="0.25">
      <c r="A2009">
        <v>7537</v>
      </c>
      <c r="B2009" t="s">
        <v>231</v>
      </c>
      <c r="C2009" t="s">
        <v>1905</v>
      </c>
      <c r="D2009" t="s">
        <v>422</v>
      </c>
      <c r="F2009" s="245" t="s">
        <v>191</v>
      </c>
    </row>
    <row r="2010" spans="1:6" hidden="1" x14ac:dyDescent="0.25">
      <c r="A2010">
        <v>7538</v>
      </c>
      <c r="B2010" t="s">
        <v>231</v>
      </c>
      <c r="C2010" t="s">
        <v>1906</v>
      </c>
      <c r="D2010" t="s">
        <v>422</v>
      </c>
      <c r="F2010" s="245" t="s">
        <v>191</v>
      </c>
    </row>
    <row r="2011" spans="1:6" hidden="1" x14ac:dyDescent="0.25">
      <c r="A2011">
        <v>7539</v>
      </c>
      <c r="B2011" t="s">
        <v>231</v>
      </c>
      <c r="C2011" t="s">
        <v>1907</v>
      </c>
      <c r="D2011" t="s">
        <v>422</v>
      </c>
      <c r="F2011" s="245" t="s">
        <v>191</v>
      </c>
    </row>
    <row r="2012" spans="1:6" hidden="1" x14ac:dyDescent="0.25">
      <c r="A2012">
        <v>7541</v>
      </c>
      <c r="B2012" t="s">
        <v>231</v>
      </c>
      <c r="C2012" t="s">
        <v>1908</v>
      </c>
      <c r="D2012" t="s">
        <v>422</v>
      </c>
      <c r="F2012" s="245" t="s">
        <v>191</v>
      </c>
    </row>
    <row r="2013" spans="1:6" hidden="1" x14ac:dyDescent="0.25">
      <c r="A2013">
        <v>7542</v>
      </c>
      <c r="B2013" t="s">
        <v>231</v>
      </c>
      <c r="C2013" t="s">
        <v>1909</v>
      </c>
      <c r="D2013" t="s">
        <v>422</v>
      </c>
      <c r="F2013" s="245" t="s">
        <v>191</v>
      </c>
    </row>
    <row r="2014" spans="1:6" hidden="1" x14ac:dyDescent="0.25">
      <c r="A2014">
        <v>7543</v>
      </c>
      <c r="B2014" t="s">
        <v>231</v>
      </c>
      <c r="C2014" t="s">
        <v>1910</v>
      </c>
      <c r="D2014" t="s">
        <v>422</v>
      </c>
      <c r="F2014" s="245" t="s">
        <v>191</v>
      </c>
    </row>
    <row r="2015" spans="1:6" hidden="1" x14ac:dyDescent="0.25">
      <c r="A2015">
        <v>7544</v>
      </c>
      <c r="B2015" t="s">
        <v>231</v>
      </c>
      <c r="C2015" t="s">
        <v>1911</v>
      </c>
      <c r="D2015" t="s">
        <v>422</v>
      </c>
      <c r="F2015" s="245" t="s">
        <v>191</v>
      </c>
    </row>
    <row r="2016" spans="1:6" hidden="1" x14ac:dyDescent="0.25">
      <c r="A2016">
        <v>7545</v>
      </c>
      <c r="B2016" t="s">
        <v>231</v>
      </c>
      <c r="C2016" t="s">
        <v>1912</v>
      </c>
      <c r="D2016" t="s">
        <v>422</v>
      </c>
      <c r="F2016" s="245" t="s">
        <v>191</v>
      </c>
    </row>
    <row r="2017" spans="1:6" hidden="1" x14ac:dyDescent="0.25">
      <c r="A2017">
        <v>7551</v>
      </c>
      <c r="B2017" t="s">
        <v>231</v>
      </c>
      <c r="C2017" t="s">
        <v>1913</v>
      </c>
      <c r="D2017" t="s">
        <v>422</v>
      </c>
      <c r="F2017" s="245" t="s">
        <v>191</v>
      </c>
    </row>
    <row r="2018" spans="1:6" hidden="1" x14ac:dyDescent="0.25">
      <c r="A2018">
        <v>7552</v>
      </c>
      <c r="B2018" t="s">
        <v>231</v>
      </c>
      <c r="C2018" t="s">
        <v>1914</v>
      </c>
      <c r="D2018" t="s">
        <v>422</v>
      </c>
      <c r="F2018" s="245" t="s">
        <v>191</v>
      </c>
    </row>
    <row r="2019" spans="1:6" hidden="1" x14ac:dyDescent="0.25">
      <c r="A2019">
        <v>7553</v>
      </c>
      <c r="B2019" t="s">
        <v>231</v>
      </c>
      <c r="C2019" t="s">
        <v>1915</v>
      </c>
      <c r="D2019" t="s">
        <v>422</v>
      </c>
      <c r="F2019" s="245" t="s">
        <v>191</v>
      </c>
    </row>
    <row r="2020" spans="1:6" hidden="1" x14ac:dyDescent="0.25">
      <c r="A2020">
        <v>7555</v>
      </c>
      <c r="B2020" t="s">
        <v>231</v>
      </c>
      <c r="C2020" t="s">
        <v>1916</v>
      </c>
      <c r="D2020" t="s">
        <v>422</v>
      </c>
      <c r="F2020" s="245" t="s">
        <v>191</v>
      </c>
    </row>
    <row r="2021" spans="1:6" hidden="1" x14ac:dyDescent="0.25">
      <c r="A2021">
        <v>7556</v>
      </c>
      <c r="B2021" t="s">
        <v>231</v>
      </c>
      <c r="C2021" t="s">
        <v>1917</v>
      </c>
      <c r="D2021" t="s">
        <v>422</v>
      </c>
      <c r="F2021" s="245" t="s">
        <v>191</v>
      </c>
    </row>
    <row r="2022" spans="1:6" hidden="1" x14ac:dyDescent="0.25">
      <c r="A2022">
        <v>7557</v>
      </c>
      <c r="B2022" t="s">
        <v>243</v>
      </c>
      <c r="C2022" t="s">
        <v>1918</v>
      </c>
      <c r="D2022" t="s">
        <v>422</v>
      </c>
      <c r="F2022" s="245" t="s">
        <v>187</v>
      </c>
    </row>
    <row r="2023" spans="1:6" hidden="1" x14ac:dyDescent="0.25">
      <c r="A2023">
        <v>7561</v>
      </c>
      <c r="B2023" t="s">
        <v>243</v>
      </c>
      <c r="C2023" t="s">
        <v>1919</v>
      </c>
      <c r="D2023" t="s">
        <v>422</v>
      </c>
      <c r="F2023" s="245" t="s">
        <v>187</v>
      </c>
    </row>
    <row r="2024" spans="1:6" hidden="1" x14ac:dyDescent="0.25">
      <c r="A2024">
        <v>7562</v>
      </c>
      <c r="B2024" t="s">
        <v>231</v>
      </c>
      <c r="C2024" t="s">
        <v>1920</v>
      </c>
      <c r="D2024" t="s">
        <v>422</v>
      </c>
      <c r="F2024" s="245" t="s">
        <v>191</v>
      </c>
    </row>
    <row r="2025" spans="1:6" hidden="1" x14ac:dyDescent="0.25">
      <c r="A2025">
        <v>7563</v>
      </c>
      <c r="B2025" t="s">
        <v>231</v>
      </c>
      <c r="C2025" t="s">
        <v>1921</v>
      </c>
      <c r="D2025" t="s">
        <v>422</v>
      </c>
      <c r="F2025" s="245" t="s">
        <v>191</v>
      </c>
    </row>
    <row r="2026" spans="1:6" hidden="1" x14ac:dyDescent="0.25">
      <c r="A2026">
        <v>7564</v>
      </c>
      <c r="B2026" t="s">
        <v>231</v>
      </c>
      <c r="C2026" t="s">
        <v>1922</v>
      </c>
      <c r="D2026" t="s">
        <v>422</v>
      </c>
      <c r="F2026" s="245" t="s">
        <v>191</v>
      </c>
    </row>
    <row r="2027" spans="1:6" hidden="1" x14ac:dyDescent="0.25">
      <c r="A2027">
        <v>7570</v>
      </c>
      <c r="B2027" t="s">
        <v>243</v>
      </c>
      <c r="C2027" t="s">
        <v>1918</v>
      </c>
      <c r="D2027" t="s">
        <v>422</v>
      </c>
      <c r="F2027" s="245" t="s">
        <v>187</v>
      </c>
    </row>
    <row r="2028" spans="1:6" hidden="1" x14ac:dyDescent="0.25">
      <c r="A2028">
        <v>7582</v>
      </c>
      <c r="B2028" t="s">
        <v>231</v>
      </c>
      <c r="C2028" t="s">
        <v>1923</v>
      </c>
      <c r="D2028" t="s">
        <v>422</v>
      </c>
      <c r="F2028" s="245" t="s">
        <v>191</v>
      </c>
    </row>
    <row r="2029" spans="1:6" hidden="1" x14ac:dyDescent="0.25">
      <c r="A2029">
        <v>7584</v>
      </c>
      <c r="B2029" t="s">
        <v>231</v>
      </c>
      <c r="C2029" t="s">
        <v>1924</v>
      </c>
      <c r="D2029" t="s">
        <v>422</v>
      </c>
      <c r="F2029" s="245" t="s">
        <v>191</v>
      </c>
    </row>
    <row r="2030" spans="1:6" hidden="1" x14ac:dyDescent="0.25">
      <c r="A2030">
        <v>7585</v>
      </c>
      <c r="B2030" t="s">
        <v>231</v>
      </c>
      <c r="C2030" t="s">
        <v>1925</v>
      </c>
      <c r="D2030" t="s">
        <v>422</v>
      </c>
      <c r="F2030" s="245" t="s">
        <v>191</v>
      </c>
    </row>
    <row r="2031" spans="1:6" hidden="1" x14ac:dyDescent="0.25">
      <c r="A2031">
        <v>7586</v>
      </c>
      <c r="B2031" t="s">
        <v>231</v>
      </c>
      <c r="C2031" t="s">
        <v>1926</v>
      </c>
      <c r="D2031" t="s">
        <v>422</v>
      </c>
      <c r="F2031" s="245" t="s">
        <v>191</v>
      </c>
    </row>
    <row r="2032" spans="1:6" hidden="1" x14ac:dyDescent="0.25">
      <c r="A2032">
        <v>7587</v>
      </c>
      <c r="B2032" t="s">
        <v>231</v>
      </c>
      <c r="C2032" t="s">
        <v>1927</v>
      </c>
      <c r="D2032" t="s">
        <v>422</v>
      </c>
      <c r="F2032" s="245" t="s">
        <v>191</v>
      </c>
    </row>
    <row r="2033" spans="1:6" hidden="1" x14ac:dyDescent="0.25">
      <c r="A2033">
        <v>7588</v>
      </c>
      <c r="B2033" t="s">
        <v>231</v>
      </c>
      <c r="C2033" t="s">
        <v>1928</v>
      </c>
      <c r="D2033" t="s">
        <v>422</v>
      </c>
      <c r="F2033" s="245" t="s">
        <v>191</v>
      </c>
    </row>
    <row r="2034" spans="1:6" hidden="1" x14ac:dyDescent="0.25">
      <c r="A2034">
        <v>7589</v>
      </c>
      <c r="B2034" t="s">
        <v>231</v>
      </c>
      <c r="C2034" t="s">
        <v>1929</v>
      </c>
      <c r="D2034" t="s">
        <v>422</v>
      </c>
      <c r="F2034" s="245" t="s">
        <v>191</v>
      </c>
    </row>
    <row r="2035" spans="1:6" hidden="1" x14ac:dyDescent="0.25">
      <c r="A2035">
        <v>7600</v>
      </c>
      <c r="B2035" t="s">
        <v>530</v>
      </c>
      <c r="C2035" t="s">
        <v>1930</v>
      </c>
      <c r="D2035" t="s">
        <v>1622</v>
      </c>
      <c r="F2035" s="245" t="s">
        <v>181</v>
      </c>
    </row>
    <row r="2036" spans="1:6" hidden="1" x14ac:dyDescent="0.25">
      <c r="A2036">
        <v>7621</v>
      </c>
      <c r="B2036" t="s">
        <v>530</v>
      </c>
      <c r="C2036" t="s">
        <v>1930</v>
      </c>
      <c r="D2036" t="s">
        <v>1622</v>
      </c>
      <c r="F2036" s="245" t="s">
        <v>181</v>
      </c>
    </row>
    <row r="2037" spans="1:6" hidden="1" x14ac:dyDescent="0.25">
      <c r="A2037">
        <v>7622</v>
      </c>
      <c r="B2037" t="s">
        <v>530</v>
      </c>
      <c r="C2037" t="s">
        <v>1930</v>
      </c>
      <c r="D2037" t="s">
        <v>1622</v>
      </c>
      <c r="F2037" s="245" t="s">
        <v>181</v>
      </c>
    </row>
    <row r="2038" spans="1:6" hidden="1" x14ac:dyDescent="0.25">
      <c r="A2038">
        <v>7623</v>
      </c>
      <c r="B2038" t="s">
        <v>530</v>
      </c>
      <c r="C2038" t="s">
        <v>1930</v>
      </c>
      <c r="D2038" t="s">
        <v>1622</v>
      </c>
      <c r="F2038" s="245" t="s">
        <v>181</v>
      </c>
    </row>
    <row r="2039" spans="1:6" hidden="1" x14ac:dyDescent="0.25">
      <c r="A2039">
        <v>7624</v>
      </c>
      <c r="B2039" t="s">
        <v>530</v>
      </c>
      <c r="C2039" t="s">
        <v>1930</v>
      </c>
      <c r="D2039" t="s">
        <v>1622</v>
      </c>
      <c r="F2039" s="245" t="s">
        <v>181</v>
      </c>
    </row>
    <row r="2040" spans="1:6" hidden="1" x14ac:dyDescent="0.25">
      <c r="A2040">
        <v>7625</v>
      </c>
      <c r="B2040" t="s">
        <v>530</v>
      </c>
      <c r="C2040" t="s">
        <v>1930</v>
      </c>
      <c r="D2040" t="s">
        <v>1622</v>
      </c>
      <c r="F2040" s="245" t="s">
        <v>181</v>
      </c>
    </row>
    <row r="2041" spans="1:6" hidden="1" x14ac:dyDescent="0.25">
      <c r="A2041">
        <v>7626</v>
      </c>
      <c r="B2041" t="s">
        <v>530</v>
      </c>
      <c r="C2041" t="s">
        <v>1930</v>
      </c>
      <c r="D2041" t="s">
        <v>1622</v>
      </c>
      <c r="F2041" s="245" t="s">
        <v>181</v>
      </c>
    </row>
    <row r="2042" spans="1:6" hidden="1" x14ac:dyDescent="0.25">
      <c r="A2042">
        <v>7627</v>
      </c>
      <c r="B2042" t="s">
        <v>530</v>
      </c>
      <c r="C2042" t="s">
        <v>1930</v>
      </c>
      <c r="D2042" t="s">
        <v>1622</v>
      </c>
      <c r="F2042" s="245" t="s">
        <v>181</v>
      </c>
    </row>
    <row r="2043" spans="1:6" hidden="1" x14ac:dyDescent="0.25">
      <c r="A2043">
        <v>7628</v>
      </c>
      <c r="B2043" t="s">
        <v>530</v>
      </c>
      <c r="C2043" t="s">
        <v>1930</v>
      </c>
      <c r="D2043" t="s">
        <v>1622</v>
      </c>
      <c r="F2043" s="245" t="s">
        <v>181</v>
      </c>
    </row>
    <row r="2044" spans="1:6" hidden="1" x14ac:dyDescent="0.25">
      <c r="A2044">
        <v>7629</v>
      </c>
      <c r="B2044" t="s">
        <v>530</v>
      </c>
      <c r="C2044" t="s">
        <v>1930</v>
      </c>
      <c r="D2044" t="s">
        <v>1622</v>
      </c>
      <c r="F2044" s="245" t="s">
        <v>181</v>
      </c>
    </row>
    <row r="2045" spans="1:6" hidden="1" x14ac:dyDescent="0.25">
      <c r="A2045">
        <v>7630</v>
      </c>
      <c r="B2045" t="s">
        <v>530</v>
      </c>
      <c r="C2045" t="s">
        <v>1930</v>
      </c>
      <c r="D2045" t="s">
        <v>1622</v>
      </c>
      <c r="F2045" s="245" t="s">
        <v>181</v>
      </c>
    </row>
    <row r="2046" spans="1:6" hidden="1" x14ac:dyDescent="0.25">
      <c r="A2046">
        <v>7631</v>
      </c>
      <c r="B2046" t="s">
        <v>530</v>
      </c>
      <c r="C2046" t="s">
        <v>1930</v>
      </c>
      <c r="D2046" t="s">
        <v>1622</v>
      </c>
      <c r="F2046" s="245" t="s">
        <v>181</v>
      </c>
    </row>
    <row r="2047" spans="1:6" hidden="1" x14ac:dyDescent="0.25">
      <c r="A2047">
        <v>7632</v>
      </c>
      <c r="B2047" t="s">
        <v>530</v>
      </c>
      <c r="C2047" t="s">
        <v>1930</v>
      </c>
      <c r="D2047" t="s">
        <v>1622</v>
      </c>
      <c r="F2047" s="245" t="s">
        <v>181</v>
      </c>
    </row>
    <row r="2048" spans="1:6" hidden="1" x14ac:dyDescent="0.25">
      <c r="A2048">
        <v>7633</v>
      </c>
      <c r="B2048" t="s">
        <v>530</v>
      </c>
      <c r="C2048" t="s">
        <v>1930</v>
      </c>
      <c r="D2048" t="s">
        <v>1622</v>
      </c>
      <c r="F2048" s="245" t="s">
        <v>181</v>
      </c>
    </row>
    <row r="2049" spans="1:6" hidden="1" x14ac:dyDescent="0.25">
      <c r="A2049">
        <v>7634</v>
      </c>
      <c r="B2049" t="s">
        <v>530</v>
      </c>
      <c r="C2049" t="s">
        <v>1930</v>
      </c>
      <c r="D2049" t="s">
        <v>1622</v>
      </c>
      <c r="F2049" s="245" t="s">
        <v>181</v>
      </c>
    </row>
    <row r="2050" spans="1:6" hidden="1" x14ac:dyDescent="0.25">
      <c r="A2050">
        <v>7635</v>
      </c>
      <c r="B2050" t="s">
        <v>530</v>
      </c>
      <c r="C2050" t="s">
        <v>1930</v>
      </c>
      <c r="D2050" t="s">
        <v>1622</v>
      </c>
      <c r="F2050" s="245" t="s">
        <v>181</v>
      </c>
    </row>
    <row r="2051" spans="1:6" hidden="1" x14ac:dyDescent="0.25">
      <c r="A2051">
        <v>7636</v>
      </c>
      <c r="B2051" t="s">
        <v>530</v>
      </c>
      <c r="C2051" t="s">
        <v>1930</v>
      </c>
      <c r="D2051" t="s">
        <v>1622</v>
      </c>
      <c r="F2051" s="245" t="s">
        <v>181</v>
      </c>
    </row>
    <row r="2052" spans="1:6" hidden="1" x14ac:dyDescent="0.25">
      <c r="A2052">
        <v>7639</v>
      </c>
      <c r="B2052" t="s">
        <v>530</v>
      </c>
      <c r="C2052" t="s">
        <v>1930</v>
      </c>
      <c r="D2052" t="s">
        <v>1622</v>
      </c>
      <c r="F2052" s="245" t="s">
        <v>193</v>
      </c>
    </row>
    <row r="2053" spans="1:6" hidden="1" x14ac:dyDescent="0.25">
      <c r="A2053">
        <v>7639</v>
      </c>
      <c r="B2053" t="s">
        <v>231</v>
      </c>
      <c r="C2053" s="247" t="s">
        <v>1931</v>
      </c>
      <c r="D2053" t="s">
        <v>1622</v>
      </c>
      <c r="F2053" s="245" t="s">
        <v>193</v>
      </c>
    </row>
    <row r="2054" spans="1:6" hidden="1" x14ac:dyDescent="0.25">
      <c r="A2054">
        <v>7661</v>
      </c>
      <c r="B2054" t="s">
        <v>231</v>
      </c>
      <c r="C2054" t="s">
        <v>1932</v>
      </c>
      <c r="D2054" t="s">
        <v>1622</v>
      </c>
      <c r="F2054" s="245" t="s">
        <v>193</v>
      </c>
    </row>
    <row r="2055" spans="1:6" hidden="1" x14ac:dyDescent="0.25">
      <c r="A2055">
        <v>7663</v>
      </c>
      <c r="B2055" t="s">
        <v>231</v>
      </c>
      <c r="C2055" t="s">
        <v>1933</v>
      </c>
      <c r="D2055" t="s">
        <v>1622</v>
      </c>
      <c r="F2055" s="245" t="s">
        <v>193</v>
      </c>
    </row>
    <row r="2056" spans="1:6" hidden="1" x14ac:dyDescent="0.25">
      <c r="A2056">
        <v>7664</v>
      </c>
      <c r="B2056" t="s">
        <v>231</v>
      </c>
      <c r="C2056" t="s">
        <v>1934</v>
      </c>
      <c r="D2056" t="s">
        <v>1622</v>
      </c>
      <c r="F2056" s="245" t="s">
        <v>193</v>
      </c>
    </row>
    <row r="2057" spans="1:6" hidden="1" x14ac:dyDescent="0.25">
      <c r="A2057">
        <v>7666</v>
      </c>
      <c r="B2057" t="s">
        <v>231</v>
      </c>
      <c r="C2057" t="s">
        <v>1935</v>
      </c>
      <c r="D2057" t="s">
        <v>1622</v>
      </c>
      <c r="F2057" s="245" t="s">
        <v>193</v>
      </c>
    </row>
    <row r="2058" spans="1:6" hidden="1" x14ac:dyDescent="0.25">
      <c r="A2058">
        <v>7668</v>
      </c>
      <c r="B2058" t="s">
        <v>231</v>
      </c>
      <c r="C2058" t="s">
        <v>1936</v>
      </c>
      <c r="D2058" t="s">
        <v>1622</v>
      </c>
      <c r="F2058" s="245" t="s">
        <v>193</v>
      </c>
    </row>
    <row r="2059" spans="1:6" hidden="1" x14ac:dyDescent="0.25">
      <c r="A2059">
        <v>7671</v>
      </c>
      <c r="B2059" t="s">
        <v>231</v>
      </c>
      <c r="C2059" t="s">
        <v>1937</v>
      </c>
      <c r="D2059" t="s">
        <v>1622</v>
      </c>
      <c r="F2059" s="245" t="s">
        <v>193</v>
      </c>
    </row>
    <row r="2060" spans="1:6" hidden="1" x14ac:dyDescent="0.25">
      <c r="A2060">
        <v>7672</v>
      </c>
      <c r="B2060" t="s">
        <v>231</v>
      </c>
      <c r="C2060" t="s">
        <v>1938</v>
      </c>
      <c r="D2060" t="s">
        <v>1622</v>
      </c>
      <c r="F2060" s="245" t="s">
        <v>193</v>
      </c>
    </row>
    <row r="2061" spans="1:6" hidden="1" x14ac:dyDescent="0.25">
      <c r="A2061">
        <v>7673</v>
      </c>
      <c r="B2061" t="s">
        <v>231</v>
      </c>
      <c r="C2061" t="s">
        <v>1939</v>
      </c>
      <c r="D2061" t="s">
        <v>1622</v>
      </c>
      <c r="F2061" s="245" t="s">
        <v>193</v>
      </c>
    </row>
    <row r="2062" spans="1:6" hidden="1" x14ac:dyDescent="0.25">
      <c r="A2062">
        <v>7675</v>
      </c>
      <c r="B2062" t="s">
        <v>231</v>
      </c>
      <c r="C2062" t="s">
        <v>1940</v>
      </c>
      <c r="D2062" t="s">
        <v>1622</v>
      </c>
      <c r="F2062" s="245" t="s">
        <v>193</v>
      </c>
    </row>
    <row r="2063" spans="1:6" hidden="1" x14ac:dyDescent="0.25">
      <c r="A2063">
        <v>7677</v>
      </c>
      <c r="B2063" t="s">
        <v>231</v>
      </c>
      <c r="C2063" t="s">
        <v>1941</v>
      </c>
      <c r="D2063" t="s">
        <v>1622</v>
      </c>
      <c r="F2063" s="245" t="s">
        <v>193</v>
      </c>
    </row>
    <row r="2064" spans="1:6" hidden="1" x14ac:dyDescent="0.25">
      <c r="A2064">
        <v>7678</v>
      </c>
      <c r="B2064" t="s">
        <v>231</v>
      </c>
      <c r="C2064" t="s">
        <v>1942</v>
      </c>
      <c r="D2064" t="s">
        <v>1622</v>
      </c>
      <c r="F2064" s="245" t="s">
        <v>193</v>
      </c>
    </row>
    <row r="2065" spans="1:6" hidden="1" x14ac:dyDescent="0.25">
      <c r="A2065">
        <v>7681</v>
      </c>
      <c r="B2065" t="s">
        <v>231</v>
      </c>
      <c r="C2065" t="s">
        <v>1943</v>
      </c>
      <c r="D2065" t="s">
        <v>1622</v>
      </c>
      <c r="F2065" s="245" t="s">
        <v>193</v>
      </c>
    </row>
    <row r="2066" spans="1:6" hidden="1" x14ac:dyDescent="0.25">
      <c r="A2066">
        <v>7682</v>
      </c>
      <c r="B2066" t="s">
        <v>231</v>
      </c>
      <c r="C2066" t="s">
        <v>1944</v>
      </c>
      <c r="D2066" t="s">
        <v>1622</v>
      </c>
      <c r="F2066" s="245" t="s">
        <v>193</v>
      </c>
    </row>
    <row r="2067" spans="1:6" hidden="1" x14ac:dyDescent="0.25">
      <c r="A2067">
        <v>7683</v>
      </c>
      <c r="B2067" t="s">
        <v>231</v>
      </c>
      <c r="C2067" t="s">
        <v>1945</v>
      </c>
      <c r="D2067" t="s">
        <v>1622</v>
      </c>
      <c r="F2067" s="245" t="s">
        <v>193</v>
      </c>
    </row>
    <row r="2068" spans="1:6" hidden="1" x14ac:dyDescent="0.25">
      <c r="A2068">
        <v>7691</v>
      </c>
      <c r="B2068" t="s">
        <v>530</v>
      </c>
      <c r="C2068" t="s">
        <v>1930</v>
      </c>
      <c r="D2068" t="s">
        <v>1622</v>
      </c>
      <c r="F2068" s="245" t="s">
        <v>181</v>
      </c>
    </row>
    <row r="2069" spans="1:6" hidden="1" x14ac:dyDescent="0.25">
      <c r="A2069">
        <v>7693</v>
      </c>
      <c r="B2069" t="s">
        <v>530</v>
      </c>
      <c r="C2069" t="s">
        <v>1930</v>
      </c>
      <c r="D2069" t="s">
        <v>1622</v>
      </c>
      <c r="F2069" s="245" t="s">
        <v>181</v>
      </c>
    </row>
    <row r="2070" spans="1:6" hidden="1" x14ac:dyDescent="0.25">
      <c r="A2070">
        <v>7694</v>
      </c>
      <c r="B2070" t="s">
        <v>231</v>
      </c>
      <c r="C2070" t="s">
        <v>1946</v>
      </c>
      <c r="D2070" t="s">
        <v>1622</v>
      </c>
      <c r="F2070" s="245" t="s">
        <v>193</v>
      </c>
    </row>
    <row r="2071" spans="1:6" hidden="1" x14ac:dyDescent="0.25">
      <c r="A2071">
        <v>7695</v>
      </c>
      <c r="B2071" t="s">
        <v>231</v>
      </c>
      <c r="C2071" t="s">
        <v>1947</v>
      </c>
      <c r="D2071" t="s">
        <v>1622</v>
      </c>
      <c r="F2071" s="245" t="s">
        <v>193</v>
      </c>
    </row>
    <row r="2072" spans="1:6" hidden="1" x14ac:dyDescent="0.25">
      <c r="A2072">
        <v>7696</v>
      </c>
      <c r="B2072" t="s">
        <v>231</v>
      </c>
      <c r="C2072" t="s">
        <v>1948</v>
      </c>
      <c r="D2072" t="s">
        <v>1622</v>
      </c>
      <c r="F2072" s="245" t="s">
        <v>193</v>
      </c>
    </row>
    <row r="2073" spans="1:6" hidden="1" x14ac:dyDescent="0.25">
      <c r="A2073">
        <v>7700</v>
      </c>
      <c r="B2073" t="s">
        <v>243</v>
      </c>
      <c r="C2073" t="s">
        <v>1949</v>
      </c>
      <c r="D2073" t="s">
        <v>1622</v>
      </c>
      <c r="F2073" s="245" t="s">
        <v>187</v>
      </c>
    </row>
    <row r="2074" spans="1:6" hidden="1" x14ac:dyDescent="0.25">
      <c r="A2074">
        <v>7711</v>
      </c>
      <c r="B2074" t="s">
        <v>231</v>
      </c>
      <c r="C2074" t="s">
        <v>1950</v>
      </c>
      <c r="D2074" t="s">
        <v>1622</v>
      </c>
      <c r="F2074" s="245" t="s">
        <v>193</v>
      </c>
    </row>
    <row r="2075" spans="1:6" hidden="1" x14ac:dyDescent="0.25">
      <c r="A2075">
        <v>7712</v>
      </c>
      <c r="B2075" t="s">
        <v>231</v>
      </c>
      <c r="C2075" t="s">
        <v>1951</v>
      </c>
      <c r="D2075" t="s">
        <v>1622</v>
      </c>
      <c r="F2075" s="245" t="s">
        <v>193</v>
      </c>
    </row>
    <row r="2076" spans="1:6" hidden="1" x14ac:dyDescent="0.25">
      <c r="A2076">
        <v>7714</v>
      </c>
      <c r="B2076" t="s">
        <v>243</v>
      </c>
      <c r="C2076" t="s">
        <v>1949</v>
      </c>
      <c r="D2076" t="s">
        <v>1622</v>
      </c>
      <c r="F2076" s="245" t="s">
        <v>187</v>
      </c>
    </row>
    <row r="2077" spans="1:6" hidden="1" x14ac:dyDescent="0.25">
      <c r="A2077">
        <v>7715</v>
      </c>
      <c r="B2077" t="s">
        <v>243</v>
      </c>
      <c r="C2077" t="s">
        <v>1949</v>
      </c>
      <c r="D2077" t="s">
        <v>1622</v>
      </c>
      <c r="F2077" s="245" t="s">
        <v>187</v>
      </c>
    </row>
    <row r="2078" spans="1:6" hidden="1" x14ac:dyDescent="0.25">
      <c r="A2078">
        <v>7716</v>
      </c>
      <c r="B2078" t="s">
        <v>231</v>
      </c>
      <c r="C2078" t="s">
        <v>1952</v>
      </c>
      <c r="D2078" t="s">
        <v>1622</v>
      </c>
      <c r="F2078" s="245" t="s">
        <v>193</v>
      </c>
    </row>
    <row r="2079" spans="1:6" hidden="1" x14ac:dyDescent="0.25">
      <c r="A2079">
        <v>7717</v>
      </c>
      <c r="B2079" t="s">
        <v>231</v>
      </c>
      <c r="C2079" t="s">
        <v>1953</v>
      </c>
      <c r="D2079" t="s">
        <v>1622</v>
      </c>
      <c r="F2079" s="245" t="s">
        <v>193</v>
      </c>
    </row>
    <row r="2080" spans="1:6" hidden="1" x14ac:dyDescent="0.25">
      <c r="A2080">
        <v>7718</v>
      </c>
      <c r="B2080" t="s">
        <v>231</v>
      </c>
      <c r="C2080" t="s">
        <v>1954</v>
      </c>
      <c r="D2080" t="s">
        <v>1622</v>
      </c>
      <c r="F2080" s="245" t="s">
        <v>193</v>
      </c>
    </row>
    <row r="2081" spans="1:6" hidden="1" x14ac:dyDescent="0.25">
      <c r="A2081">
        <v>7720</v>
      </c>
      <c r="B2081" t="s">
        <v>243</v>
      </c>
      <c r="C2081" t="s">
        <v>1955</v>
      </c>
      <c r="D2081" t="s">
        <v>1622</v>
      </c>
      <c r="F2081" s="245" t="s">
        <v>187</v>
      </c>
    </row>
    <row r="2082" spans="1:6" hidden="1" x14ac:dyDescent="0.25">
      <c r="A2082">
        <v>7723</v>
      </c>
      <c r="B2082" t="s">
        <v>231</v>
      </c>
      <c r="C2082" t="s">
        <v>1956</v>
      </c>
      <c r="D2082" t="s">
        <v>1622</v>
      </c>
      <c r="F2082" s="245" t="s">
        <v>193</v>
      </c>
    </row>
    <row r="2083" spans="1:6" hidden="1" x14ac:dyDescent="0.25">
      <c r="A2083">
        <v>7724</v>
      </c>
      <c r="B2083" t="s">
        <v>231</v>
      </c>
      <c r="C2083" t="s">
        <v>1957</v>
      </c>
      <c r="D2083" t="s">
        <v>1622</v>
      </c>
      <c r="F2083" s="245" t="s">
        <v>193</v>
      </c>
    </row>
    <row r="2084" spans="1:6" hidden="1" x14ac:dyDescent="0.25">
      <c r="A2084">
        <v>7725</v>
      </c>
      <c r="B2084" t="s">
        <v>231</v>
      </c>
      <c r="C2084" t="s">
        <v>1958</v>
      </c>
      <c r="D2084" t="s">
        <v>1622</v>
      </c>
      <c r="F2084" s="245" t="s">
        <v>193</v>
      </c>
    </row>
    <row r="2085" spans="1:6" hidden="1" x14ac:dyDescent="0.25">
      <c r="A2085">
        <v>7726</v>
      </c>
      <c r="B2085" t="s">
        <v>231</v>
      </c>
      <c r="C2085" t="s">
        <v>1959</v>
      </c>
      <c r="D2085" t="s">
        <v>1622</v>
      </c>
      <c r="F2085" s="245" t="s">
        <v>193</v>
      </c>
    </row>
    <row r="2086" spans="1:6" hidden="1" x14ac:dyDescent="0.25">
      <c r="A2086">
        <v>7727</v>
      </c>
      <c r="B2086" t="s">
        <v>231</v>
      </c>
      <c r="C2086" t="s">
        <v>1960</v>
      </c>
      <c r="D2086" t="s">
        <v>1622</v>
      </c>
      <c r="F2086" s="245" t="s">
        <v>193</v>
      </c>
    </row>
    <row r="2087" spans="1:6" hidden="1" x14ac:dyDescent="0.25">
      <c r="A2087">
        <v>7728</v>
      </c>
      <c r="B2087" t="s">
        <v>231</v>
      </c>
      <c r="C2087" t="s">
        <v>1961</v>
      </c>
      <c r="D2087" t="s">
        <v>1622</v>
      </c>
      <c r="F2087" s="245" t="s">
        <v>193</v>
      </c>
    </row>
    <row r="2088" spans="1:6" hidden="1" x14ac:dyDescent="0.25">
      <c r="A2088">
        <v>7731</v>
      </c>
      <c r="B2088" t="s">
        <v>231</v>
      </c>
      <c r="C2088" t="s">
        <v>1962</v>
      </c>
      <c r="D2088" t="s">
        <v>1622</v>
      </c>
      <c r="F2088" s="245" t="s">
        <v>193</v>
      </c>
    </row>
    <row r="2089" spans="1:6" hidden="1" x14ac:dyDescent="0.25">
      <c r="A2089">
        <v>7732</v>
      </c>
      <c r="B2089" t="s">
        <v>231</v>
      </c>
      <c r="C2089" t="s">
        <v>1963</v>
      </c>
      <c r="D2089" t="s">
        <v>1622</v>
      </c>
      <c r="F2089" s="245" t="s">
        <v>193</v>
      </c>
    </row>
    <row r="2090" spans="1:6" hidden="1" x14ac:dyDescent="0.25">
      <c r="A2090">
        <v>7733</v>
      </c>
      <c r="B2090" t="s">
        <v>231</v>
      </c>
      <c r="C2090" t="s">
        <v>1964</v>
      </c>
      <c r="D2090" t="s">
        <v>1622</v>
      </c>
      <c r="F2090" s="245" t="s">
        <v>193</v>
      </c>
    </row>
    <row r="2091" spans="1:6" hidden="1" x14ac:dyDescent="0.25">
      <c r="A2091">
        <v>7735</v>
      </c>
      <c r="B2091" t="s">
        <v>231</v>
      </c>
      <c r="C2091" t="s">
        <v>1965</v>
      </c>
      <c r="D2091" t="s">
        <v>1622</v>
      </c>
      <c r="F2091" s="245" t="s">
        <v>193</v>
      </c>
    </row>
    <row r="2092" spans="1:6" hidden="1" x14ac:dyDescent="0.25">
      <c r="A2092">
        <v>7737</v>
      </c>
      <c r="B2092" t="s">
        <v>231</v>
      </c>
      <c r="C2092" t="s">
        <v>1966</v>
      </c>
      <c r="D2092" t="s">
        <v>1622</v>
      </c>
      <c r="F2092" s="245" t="s">
        <v>193</v>
      </c>
    </row>
    <row r="2093" spans="1:6" hidden="1" x14ac:dyDescent="0.25">
      <c r="A2093">
        <v>7741</v>
      </c>
      <c r="B2093" t="s">
        <v>231</v>
      </c>
      <c r="C2093" t="s">
        <v>1967</v>
      </c>
      <c r="D2093" t="s">
        <v>1622</v>
      </c>
      <c r="F2093" s="245" t="s">
        <v>193</v>
      </c>
    </row>
    <row r="2094" spans="1:6" hidden="1" x14ac:dyDescent="0.25">
      <c r="A2094">
        <v>7742</v>
      </c>
      <c r="B2094" t="s">
        <v>231</v>
      </c>
      <c r="C2094" t="s">
        <v>1968</v>
      </c>
      <c r="D2094" t="s">
        <v>1622</v>
      </c>
      <c r="F2094" s="245" t="s">
        <v>193</v>
      </c>
    </row>
    <row r="2095" spans="1:6" hidden="1" x14ac:dyDescent="0.25">
      <c r="A2095">
        <v>7743</v>
      </c>
      <c r="B2095" t="s">
        <v>231</v>
      </c>
      <c r="C2095" t="s">
        <v>1969</v>
      </c>
      <c r="D2095" t="s">
        <v>1622</v>
      </c>
      <c r="F2095" s="245" t="s">
        <v>193</v>
      </c>
    </row>
    <row r="2096" spans="1:6" hidden="1" x14ac:dyDescent="0.25">
      <c r="A2096">
        <v>7744</v>
      </c>
      <c r="B2096" t="s">
        <v>231</v>
      </c>
      <c r="C2096" t="s">
        <v>1970</v>
      </c>
      <c r="D2096" t="s">
        <v>1622</v>
      </c>
      <c r="F2096" s="245" t="s">
        <v>193</v>
      </c>
    </row>
    <row r="2097" spans="1:6" hidden="1" x14ac:dyDescent="0.25">
      <c r="A2097">
        <v>7745</v>
      </c>
      <c r="B2097" t="s">
        <v>231</v>
      </c>
      <c r="C2097" t="s">
        <v>1971</v>
      </c>
      <c r="D2097" t="s">
        <v>1622</v>
      </c>
      <c r="F2097" s="245" t="s">
        <v>193</v>
      </c>
    </row>
    <row r="2098" spans="1:6" hidden="1" x14ac:dyDescent="0.25">
      <c r="A2098">
        <v>7747</v>
      </c>
      <c r="B2098" t="s">
        <v>231</v>
      </c>
      <c r="C2098" t="s">
        <v>1972</v>
      </c>
      <c r="D2098" t="s">
        <v>1622</v>
      </c>
      <c r="F2098" s="245" t="s">
        <v>193</v>
      </c>
    </row>
    <row r="2099" spans="1:6" hidden="1" x14ac:dyDescent="0.25">
      <c r="A2099">
        <v>7751</v>
      </c>
      <c r="B2099" t="s">
        <v>231</v>
      </c>
      <c r="C2099" t="s">
        <v>1973</v>
      </c>
      <c r="D2099" t="s">
        <v>1622</v>
      </c>
      <c r="F2099" s="245" t="s">
        <v>193</v>
      </c>
    </row>
    <row r="2100" spans="1:6" hidden="1" x14ac:dyDescent="0.25">
      <c r="A2100">
        <v>7752</v>
      </c>
      <c r="B2100" t="s">
        <v>231</v>
      </c>
      <c r="C2100" t="s">
        <v>1974</v>
      </c>
      <c r="D2100" t="s">
        <v>1622</v>
      </c>
      <c r="F2100" s="245" t="s">
        <v>193</v>
      </c>
    </row>
    <row r="2101" spans="1:6" hidden="1" x14ac:dyDescent="0.25">
      <c r="A2101">
        <v>7753</v>
      </c>
      <c r="B2101" t="s">
        <v>231</v>
      </c>
      <c r="C2101" t="s">
        <v>1975</v>
      </c>
      <c r="D2101" t="s">
        <v>1622</v>
      </c>
      <c r="F2101" s="245" t="s">
        <v>193</v>
      </c>
    </row>
    <row r="2102" spans="1:6" hidden="1" x14ac:dyDescent="0.25">
      <c r="A2102">
        <v>7754</v>
      </c>
      <c r="B2102" t="s">
        <v>243</v>
      </c>
      <c r="C2102" t="s">
        <v>1976</v>
      </c>
      <c r="D2102" t="s">
        <v>1622</v>
      </c>
      <c r="F2102" s="245" t="s">
        <v>187</v>
      </c>
    </row>
    <row r="2103" spans="1:6" hidden="1" x14ac:dyDescent="0.25">
      <c r="A2103">
        <v>7755</v>
      </c>
      <c r="B2103" t="s">
        <v>231</v>
      </c>
      <c r="C2103" t="s">
        <v>1977</v>
      </c>
      <c r="D2103" t="s">
        <v>1622</v>
      </c>
      <c r="F2103" s="245" t="s">
        <v>193</v>
      </c>
    </row>
    <row r="2104" spans="1:6" hidden="1" x14ac:dyDescent="0.25">
      <c r="A2104">
        <v>7756</v>
      </c>
      <c r="B2104" t="s">
        <v>231</v>
      </c>
      <c r="C2104" t="s">
        <v>1978</v>
      </c>
      <c r="D2104" t="s">
        <v>1622</v>
      </c>
      <c r="F2104" s="245" t="s">
        <v>193</v>
      </c>
    </row>
    <row r="2105" spans="1:6" hidden="1" x14ac:dyDescent="0.25">
      <c r="A2105">
        <v>7757</v>
      </c>
      <c r="B2105" t="s">
        <v>231</v>
      </c>
      <c r="C2105" t="s">
        <v>1979</v>
      </c>
      <c r="D2105" t="s">
        <v>1622</v>
      </c>
      <c r="F2105" s="245" t="s">
        <v>193</v>
      </c>
    </row>
    <row r="2106" spans="1:6" hidden="1" x14ac:dyDescent="0.25">
      <c r="A2106">
        <v>7759</v>
      </c>
      <c r="B2106" t="s">
        <v>231</v>
      </c>
      <c r="C2106" t="s">
        <v>1980</v>
      </c>
      <c r="D2106" t="s">
        <v>1622</v>
      </c>
      <c r="F2106" s="245" t="s">
        <v>193</v>
      </c>
    </row>
    <row r="2107" spans="1:6" hidden="1" x14ac:dyDescent="0.25">
      <c r="A2107">
        <v>7761</v>
      </c>
      <c r="B2107" t="s">
        <v>243</v>
      </c>
      <c r="C2107" t="s">
        <v>1981</v>
      </c>
      <c r="D2107" t="s">
        <v>1622</v>
      </c>
      <c r="F2107" s="245" t="s">
        <v>187</v>
      </c>
    </row>
    <row r="2108" spans="1:6" hidden="1" x14ac:dyDescent="0.25">
      <c r="A2108">
        <v>7762</v>
      </c>
      <c r="B2108" t="s">
        <v>231</v>
      </c>
      <c r="C2108" t="s">
        <v>1982</v>
      </c>
      <c r="D2108" t="s">
        <v>1622</v>
      </c>
      <c r="F2108" s="245" t="s">
        <v>193</v>
      </c>
    </row>
    <row r="2109" spans="1:6" hidden="1" x14ac:dyDescent="0.25">
      <c r="A2109">
        <v>7763</v>
      </c>
      <c r="B2109" t="s">
        <v>231</v>
      </c>
      <c r="C2109" t="s">
        <v>1983</v>
      </c>
      <c r="D2109" t="s">
        <v>1622</v>
      </c>
      <c r="F2109" s="245" t="s">
        <v>193</v>
      </c>
    </row>
    <row r="2110" spans="1:6" hidden="1" x14ac:dyDescent="0.25">
      <c r="A2110">
        <v>7766</v>
      </c>
      <c r="B2110" t="s">
        <v>231</v>
      </c>
      <c r="C2110" t="s">
        <v>1984</v>
      </c>
      <c r="D2110" t="s">
        <v>1622</v>
      </c>
      <c r="F2110" s="245" t="s">
        <v>193</v>
      </c>
    </row>
    <row r="2111" spans="1:6" hidden="1" x14ac:dyDescent="0.25">
      <c r="A2111">
        <v>7768</v>
      </c>
      <c r="B2111" t="s">
        <v>231</v>
      </c>
      <c r="C2111" t="s">
        <v>1985</v>
      </c>
      <c r="D2111" t="s">
        <v>1622</v>
      </c>
      <c r="F2111" s="245" t="s">
        <v>193</v>
      </c>
    </row>
    <row r="2112" spans="1:6" hidden="1" x14ac:dyDescent="0.25">
      <c r="A2112">
        <v>7771</v>
      </c>
      <c r="B2112" t="s">
        <v>231</v>
      </c>
      <c r="C2112" t="s">
        <v>1986</v>
      </c>
      <c r="D2112" t="s">
        <v>1622</v>
      </c>
      <c r="F2112" s="245" t="s">
        <v>193</v>
      </c>
    </row>
    <row r="2113" spans="1:6" hidden="1" x14ac:dyDescent="0.25">
      <c r="A2113">
        <v>7772</v>
      </c>
      <c r="B2113" t="s">
        <v>231</v>
      </c>
      <c r="C2113" t="s">
        <v>1987</v>
      </c>
      <c r="D2113" t="s">
        <v>1622</v>
      </c>
      <c r="F2113" s="245" t="s">
        <v>193</v>
      </c>
    </row>
    <row r="2114" spans="1:6" hidden="1" x14ac:dyDescent="0.25">
      <c r="A2114">
        <v>7773</v>
      </c>
      <c r="B2114" t="s">
        <v>243</v>
      </c>
      <c r="C2114" t="s">
        <v>1988</v>
      </c>
      <c r="D2114" t="s">
        <v>1622</v>
      </c>
      <c r="F2114" s="245" t="s">
        <v>187</v>
      </c>
    </row>
    <row r="2115" spans="1:6" hidden="1" x14ac:dyDescent="0.25">
      <c r="A2115">
        <v>7774</v>
      </c>
      <c r="B2115" t="s">
        <v>231</v>
      </c>
      <c r="C2115" t="s">
        <v>1989</v>
      </c>
      <c r="D2115" t="s">
        <v>1622</v>
      </c>
      <c r="F2115" s="245" t="s">
        <v>193</v>
      </c>
    </row>
    <row r="2116" spans="1:6" hidden="1" x14ac:dyDescent="0.25">
      <c r="A2116">
        <v>7775</v>
      </c>
      <c r="B2116" t="s">
        <v>231</v>
      </c>
      <c r="C2116" t="s">
        <v>1990</v>
      </c>
      <c r="D2116" t="s">
        <v>1622</v>
      </c>
      <c r="F2116" s="245" t="s">
        <v>193</v>
      </c>
    </row>
    <row r="2117" spans="1:6" hidden="1" x14ac:dyDescent="0.25">
      <c r="A2117">
        <v>7781</v>
      </c>
      <c r="B2117" t="s">
        <v>231</v>
      </c>
      <c r="C2117" t="s">
        <v>1991</v>
      </c>
      <c r="D2117" t="s">
        <v>1622</v>
      </c>
      <c r="F2117" s="245" t="s">
        <v>193</v>
      </c>
    </row>
    <row r="2118" spans="1:6" hidden="1" x14ac:dyDescent="0.25">
      <c r="A2118">
        <v>7782</v>
      </c>
      <c r="B2118" t="s">
        <v>231</v>
      </c>
      <c r="C2118" t="s">
        <v>1992</v>
      </c>
      <c r="D2118" t="s">
        <v>1622</v>
      </c>
      <c r="F2118" s="245" t="s">
        <v>193</v>
      </c>
    </row>
    <row r="2119" spans="1:6" hidden="1" x14ac:dyDescent="0.25">
      <c r="A2119">
        <v>7783</v>
      </c>
      <c r="B2119" t="s">
        <v>231</v>
      </c>
      <c r="C2119" t="s">
        <v>1993</v>
      </c>
      <c r="D2119" t="s">
        <v>1622</v>
      </c>
      <c r="F2119" s="245" t="s">
        <v>193</v>
      </c>
    </row>
    <row r="2120" spans="1:6" hidden="1" x14ac:dyDescent="0.25">
      <c r="A2120">
        <v>7784</v>
      </c>
      <c r="B2120" t="s">
        <v>231</v>
      </c>
      <c r="C2120" t="s">
        <v>1994</v>
      </c>
      <c r="D2120" t="s">
        <v>1622</v>
      </c>
      <c r="F2120" s="245" t="s">
        <v>193</v>
      </c>
    </row>
    <row r="2121" spans="1:6" hidden="1" x14ac:dyDescent="0.25">
      <c r="A2121">
        <v>7785</v>
      </c>
      <c r="B2121" t="s">
        <v>231</v>
      </c>
      <c r="C2121" t="s">
        <v>1995</v>
      </c>
      <c r="D2121" t="s">
        <v>1622</v>
      </c>
      <c r="F2121" s="245" t="s">
        <v>193</v>
      </c>
    </row>
    <row r="2122" spans="1:6" hidden="1" x14ac:dyDescent="0.25">
      <c r="A2122">
        <v>7800</v>
      </c>
      <c r="B2122" t="s">
        <v>243</v>
      </c>
      <c r="C2122" t="s">
        <v>1996</v>
      </c>
      <c r="D2122" t="s">
        <v>1622</v>
      </c>
      <c r="F2122" s="245" t="s">
        <v>187</v>
      </c>
    </row>
    <row r="2123" spans="1:6" hidden="1" x14ac:dyDescent="0.25">
      <c r="A2123">
        <v>7811</v>
      </c>
      <c r="B2123" t="s">
        <v>231</v>
      </c>
      <c r="C2123" t="s">
        <v>1997</v>
      </c>
      <c r="D2123" t="s">
        <v>1622</v>
      </c>
      <c r="F2123" s="245" t="s">
        <v>193</v>
      </c>
    </row>
    <row r="2124" spans="1:6" hidden="1" x14ac:dyDescent="0.25">
      <c r="A2124">
        <v>7812</v>
      </c>
      <c r="B2124" t="s">
        <v>231</v>
      </c>
      <c r="C2124" t="s">
        <v>1998</v>
      </c>
      <c r="D2124" t="s">
        <v>1622</v>
      </c>
      <c r="F2124" s="245" t="s">
        <v>193</v>
      </c>
    </row>
    <row r="2125" spans="1:6" hidden="1" x14ac:dyDescent="0.25">
      <c r="A2125">
        <v>7813</v>
      </c>
      <c r="B2125" t="s">
        <v>231</v>
      </c>
      <c r="C2125" t="s">
        <v>1999</v>
      </c>
      <c r="D2125" t="s">
        <v>1622</v>
      </c>
      <c r="F2125" s="245" t="s">
        <v>193</v>
      </c>
    </row>
    <row r="2126" spans="1:6" hidden="1" x14ac:dyDescent="0.25">
      <c r="A2126">
        <v>7814</v>
      </c>
      <c r="B2126" t="s">
        <v>231</v>
      </c>
      <c r="C2126" t="s">
        <v>2000</v>
      </c>
      <c r="D2126" t="s">
        <v>1622</v>
      </c>
      <c r="F2126" s="245" t="s">
        <v>193</v>
      </c>
    </row>
    <row r="2127" spans="1:6" hidden="1" x14ac:dyDescent="0.25">
      <c r="A2127">
        <v>7815</v>
      </c>
      <c r="B2127" t="s">
        <v>243</v>
      </c>
      <c r="C2127" t="s">
        <v>2001</v>
      </c>
      <c r="D2127" t="s">
        <v>1622</v>
      </c>
      <c r="F2127" s="245" t="s">
        <v>187</v>
      </c>
    </row>
    <row r="2128" spans="1:6" hidden="1" x14ac:dyDescent="0.25">
      <c r="A2128">
        <v>7817</v>
      </c>
      <c r="B2128" t="s">
        <v>231</v>
      </c>
      <c r="C2128" t="s">
        <v>2002</v>
      </c>
      <c r="D2128" t="s">
        <v>1622</v>
      </c>
      <c r="F2128" s="245" t="s">
        <v>193</v>
      </c>
    </row>
    <row r="2129" spans="1:6" hidden="1" x14ac:dyDescent="0.25">
      <c r="A2129">
        <v>7818</v>
      </c>
      <c r="B2129" t="s">
        <v>243</v>
      </c>
      <c r="C2129" t="s">
        <v>1996</v>
      </c>
      <c r="D2129" t="s">
        <v>1622</v>
      </c>
      <c r="F2129" s="245" t="s">
        <v>187</v>
      </c>
    </row>
    <row r="2130" spans="1:6" hidden="1" x14ac:dyDescent="0.25">
      <c r="A2130">
        <v>7822</v>
      </c>
      <c r="B2130" t="s">
        <v>231</v>
      </c>
      <c r="C2130" t="s">
        <v>2003</v>
      </c>
      <c r="D2130" t="s">
        <v>1622</v>
      </c>
      <c r="F2130" s="245" t="s">
        <v>193</v>
      </c>
    </row>
    <row r="2131" spans="1:6" hidden="1" x14ac:dyDescent="0.25">
      <c r="A2131">
        <v>7823</v>
      </c>
      <c r="B2131" t="s">
        <v>231</v>
      </c>
      <c r="C2131" t="s">
        <v>2004</v>
      </c>
      <c r="D2131" t="s">
        <v>1622</v>
      </c>
      <c r="F2131" s="245" t="s">
        <v>193</v>
      </c>
    </row>
    <row r="2132" spans="1:6" hidden="1" x14ac:dyDescent="0.25">
      <c r="A2132">
        <v>7824</v>
      </c>
      <c r="B2132" t="s">
        <v>231</v>
      </c>
      <c r="C2132" t="s">
        <v>2005</v>
      </c>
      <c r="D2132" t="s">
        <v>1622</v>
      </c>
      <c r="F2132" s="245" t="s">
        <v>193</v>
      </c>
    </row>
    <row r="2133" spans="1:6" hidden="1" x14ac:dyDescent="0.25">
      <c r="A2133">
        <v>7825</v>
      </c>
      <c r="B2133" t="s">
        <v>231</v>
      </c>
      <c r="C2133" t="s">
        <v>2006</v>
      </c>
      <c r="D2133" t="s">
        <v>1622</v>
      </c>
      <c r="F2133" s="245" t="s">
        <v>193</v>
      </c>
    </row>
    <row r="2134" spans="1:6" hidden="1" x14ac:dyDescent="0.25">
      <c r="A2134">
        <v>7826</v>
      </c>
      <c r="B2134" t="s">
        <v>231</v>
      </c>
      <c r="C2134" t="s">
        <v>2007</v>
      </c>
      <c r="D2134" t="s">
        <v>1622</v>
      </c>
      <c r="F2134" s="245" t="s">
        <v>193</v>
      </c>
    </row>
    <row r="2135" spans="1:6" hidden="1" x14ac:dyDescent="0.25">
      <c r="A2135">
        <v>7827</v>
      </c>
      <c r="B2135" t="s">
        <v>231</v>
      </c>
      <c r="C2135" t="s">
        <v>2008</v>
      </c>
      <c r="D2135" t="s">
        <v>1622</v>
      </c>
      <c r="F2135" s="245" t="s">
        <v>193</v>
      </c>
    </row>
    <row r="2136" spans="1:6" hidden="1" x14ac:dyDescent="0.25">
      <c r="A2136">
        <v>7831</v>
      </c>
      <c r="B2136" t="s">
        <v>231</v>
      </c>
      <c r="C2136" t="s">
        <v>2009</v>
      </c>
      <c r="D2136" t="s">
        <v>1622</v>
      </c>
      <c r="F2136" s="245" t="s">
        <v>193</v>
      </c>
    </row>
    <row r="2137" spans="1:6" hidden="1" x14ac:dyDescent="0.25">
      <c r="A2137">
        <v>7833</v>
      </c>
      <c r="B2137" t="s">
        <v>231</v>
      </c>
      <c r="C2137" t="s">
        <v>2010</v>
      </c>
      <c r="D2137" t="s">
        <v>1622</v>
      </c>
      <c r="F2137" s="245" t="s">
        <v>193</v>
      </c>
    </row>
    <row r="2138" spans="1:6" hidden="1" x14ac:dyDescent="0.25">
      <c r="A2138">
        <v>7834</v>
      </c>
      <c r="B2138" t="s">
        <v>231</v>
      </c>
      <c r="C2138" t="s">
        <v>2011</v>
      </c>
      <c r="D2138" t="s">
        <v>1622</v>
      </c>
      <c r="F2138" s="245" t="s">
        <v>193</v>
      </c>
    </row>
    <row r="2139" spans="1:6" hidden="1" x14ac:dyDescent="0.25">
      <c r="A2139">
        <v>7836</v>
      </c>
      <c r="B2139" t="s">
        <v>231</v>
      </c>
      <c r="C2139" t="s">
        <v>2012</v>
      </c>
      <c r="D2139" t="s">
        <v>1622</v>
      </c>
      <c r="F2139" s="245" t="s">
        <v>193</v>
      </c>
    </row>
    <row r="2140" spans="1:6" hidden="1" x14ac:dyDescent="0.25">
      <c r="A2140">
        <v>7837</v>
      </c>
      <c r="B2140" t="s">
        <v>231</v>
      </c>
      <c r="C2140" t="s">
        <v>2013</v>
      </c>
      <c r="D2140" t="s">
        <v>1622</v>
      </c>
      <c r="F2140" s="245" t="s">
        <v>193</v>
      </c>
    </row>
    <row r="2141" spans="1:6" hidden="1" x14ac:dyDescent="0.25">
      <c r="A2141">
        <v>7838</v>
      </c>
      <c r="B2141" t="s">
        <v>231</v>
      </c>
      <c r="C2141" t="s">
        <v>2014</v>
      </c>
      <c r="D2141" t="s">
        <v>1622</v>
      </c>
      <c r="F2141" s="245" t="s">
        <v>193</v>
      </c>
    </row>
    <row r="2142" spans="1:6" hidden="1" x14ac:dyDescent="0.25">
      <c r="A2142">
        <v>7839</v>
      </c>
      <c r="B2142" t="s">
        <v>231</v>
      </c>
      <c r="C2142" t="s">
        <v>2015</v>
      </c>
      <c r="D2142" t="s">
        <v>1622</v>
      </c>
      <c r="F2142" s="245" t="s">
        <v>193</v>
      </c>
    </row>
    <row r="2143" spans="1:6" hidden="1" x14ac:dyDescent="0.25">
      <c r="A2143">
        <v>7841</v>
      </c>
      <c r="B2143" t="s">
        <v>231</v>
      </c>
      <c r="C2143" t="s">
        <v>2016</v>
      </c>
      <c r="D2143" t="s">
        <v>1622</v>
      </c>
      <c r="F2143" s="245" t="s">
        <v>193</v>
      </c>
    </row>
    <row r="2144" spans="1:6" hidden="1" x14ac:dyDescent="0.25">
      <c r="A2144">
        <v>7843</v>
      </c>
      <c r="B2144" t="s">
        <v>231</v>
      </c>
      <c r="C2144" t="s">
        <v>2017</v>
      </c>
      <c r="D2144" t="s">
        <v>1622</v>
      </c>
      <c r="F2144" s="245" t="s">
        <v>193</v>
      </c>
    </row>
    <row r="2145" spans="1:6" hidden="1" x14ac:dyDescent="0.25">
      <c r="A2145">
        <v>7846</v>
      </c>
      <c r="B2145" t="s">
        <v>231</v>
      </c>
      <c r="C2145" t="s">
        <v>2018</v>
      </c>
      <c r="D2145" t="s">
        <v>1622</v>
      </c>
      <c r="F2145" s="245" t="s">
        <v>193</v>
      </c>
    </row>
    <row r="2146" spans="1:6" hidden="1" x14ac:dyDescent="0.25">
      <c r="A2146">
        <v>7847</v>
      </c>
      <c r="B2146" t="s">
        <v>231</v>
      </c>
      <c r="C2146" t="s">
        <v>2019</v>
      </c>
      <c r="D2146" t="s">
        <v>1622</v>
      </c>
      <c r="F2146" s="245" t="s">
        <v>193</v>
      </c>
    </row>
    <row r="2147" spans="1:6" hidden="1" x14ac:dyDescent="0.25">
      <c r="A2147">
        <v>7849</v>
      </c>
      <c r="B2147" t="s">
        <v>231</v>
      </c>
      <c r="C2147" t="s">
        <v>2020</v>
      </c>
      <c r="D2147" t="s">
        <v>1622</v>
      </c>
      <c r="F2147" s="245" t="s">
        <v>193</v>
      </c>
    </row>
    <row r="2148" spans="1:6" hidden="1" x14ac:dyDescent="0.25">
      <c r="A2148">
        <v>7850</v>
      </c>
      <c r="B2148" t="s">
        <v>231</v>
      </c>
      <c r="C2148" t="s">
        <v>2021</v>
      </c>
      <c r="D2148" t="s">
        <v>1622</v>
      </c>
      <c r="F2148" s="245" t="s">
        <v>193</v>
      </c>
    </row>
    <row r="2149" spans="1:6" hidden="1" x14ac:dyDescent="0.25">
      <c r="A2149">
        <v>7851</v>
      </c>
      <c r="B2149" t="s">
        <v>231</v>
      </c>
      <c r="C2149" t="s">
        <v>2022</v>
      </c>
      <c r="D2149" t="s">
        <v>1622</v>
      </c>
      <c r="F2149" s="245" t="s">
        <v>193</v>
      </c>
    </row>
    <row r="2150" spans="1:6" hidden="1" x14ac:dyDescent="0.25">
      <c r="A2150">
        <v>7853</v>
      </c>
      <c r="B2150" t="s">
        <v>231</v>
      </c>
      <c r="C2150" t="s">
        <v>2023</v>
      </c>
      <c r="D2150" t="s">
        <v>1622</v>
      </c>
      <c r="F2150" s="245" t="s">
        <v>193</v>
      </c>
    </row>
    <row r="2151" spans="1:6" hidden="1" x14ac:dyDescent="0.25">
      <c r="A2151">
        <v>7854</v>
      </c>
      <c r="B2151" t="s">
        <v>231</v>
      </c>
      <c r="C2151" t="s">
        <v>2024</v>
      </c>
      <c r="D2151" t="s">
        <v>1622</v>
      </c>
      <c r="F2151" s="245" t="s">
        <v>193</v>
      </c>
    </row>
    <row r="2152" spans="1:6" hidden="1" x14ac:dyDescent="0.25">
      <c r="A2152">
        <v>7900</v>
      </c>
      <c r="B2152" t="s">
        <v>243</v>
      </c>
      <c r="C2152" t="s">
        <v>2025</v>
      </c>
      <c r="D2152" t="s">
        <v>1622</v>
      </c>
      <c r="F2152" s="245" t="s">
        <v>187</v>
      </c>
    </row>
    <row r="2153" spans="1:6" hidden="1" x14ac:dyDescent="0.25">
      <c r="A2153">
        <v>7912</v>
      </c>
      <c r="B2153" t="s">
        <v>231</v>
      </c>
      <c r="C2153" t="s">
        <v>2026</v>
      </c>
      <c r="D2153" t="s">
        <v>1622</v>
      </c>
      <c r="F2153" s="245" t="s">
        <v>193</v>
      </c>
    </row>
    <row r="2154" spans="1:6" hidden="1" x14ac:dyDescent="0.25">
      <c r="A2154">
        <v>7913</v>
      </c>
      <c r="B2154" t="s">
        <v>231</v>
      </c>
      <c r="C2154" t="s">
        <v>2027</v>
      </c>
      <c r="D2154" t="s">
        <v>1622</v>
      </c>
      <c r="F2154" s="245" t="s">
        <v>193</v>
      </c>
    </row>
    <row r="2155" spans="1:6" hidden="1" x14ac:dyDescent="0.25">
      <c r="A2155">
        <v>7914</v>
      </c>
      <c r="B2155" t="s">
        <v>231</v>
      </c>
      <c r="C2155" t="s">
        <v>2028</v>
      </c>
      <c r="D2155" t="s">
        <v>1622</v>
      </c>
      <c r="F2155" s="245" t="s">
        <v>193</v>
      </c>
    </row>
    <row r="2156" spans="1:6" hidden="1" x14ac:dyDescent="0.25">
      <c r="A2156">
        <v>7915</v>
      </c>
      <c r="B2156" t="s">
        <v>231</v>
      </c>
      <c r="C2156" t="s">
        <v>2029</v>
      </c>
      <c r="D2156" t="s">
        <v>1622</v>
      </c>
      <c r="F2156" s="245" t="s">
        <v>193</v>
      </c>
    </row>
    <row r="2157" spans="1:6" hidden="1" x14ac:dyDescent="0.25">
      <c r="A2157">
        <v>7918</v>
      </c>
      <c r="B2157" t="s">
        <v>231</v>
      </c>
      <c r="C2157" t="s">
        <v>2030</v>
      </c>
      <c r="D2157" t="s">
        <v>422</v>
      </c>
      <c r="F2157" s="245" t="s">
        <v>191</v>
      </c>
    </row>
    <row r="2158" spans="1:6" hidden="1" x14ac:dyDescent="0.25">
      <c r="A2158">
        <v>7921</v>
      </c>
      <c r="B2158" t="s">
        <v>231</v>
      </c>
      <c r="C2158" t="s">
        <v>2031</v>
      </c>
      <c r="D2158" t="s">
        <v>1622</v>
      </c>
      <c r="F2158" s="245" t="s">
        <v>193</v>
      </c>
    </row>
    <row r="2159" spans="1:6" hidden="1" x14ac:dyDescent="0.25">
      <c r="A2159">
        <v>7922</v>
      </c>
      <c r="B2159" t="s">
        <v>231</v>
      </c>
      <c r="C2159" t="s">
        <v>2032</v>
      </c>
      <c r="D2159" t="s">
        <v>1622</v>
      </c>
      <c r="F2159" s="245" t="s">
        <v>193</v>
      </c>
    </row>
    <row r="2160" spans="1:6" hidden="1" x14ac:dyDescent="0.25">
      <c r="A2160">
        <v>7923</v>
      </c>
      <c r="B2160" t="s">
        <v>231</v>
      </c>
      <c r="C2160" t="s">
        <v>2033</v>
      </c>
      <c r="D2160" t="s">
        <v>1622</v>
      </c>
      <c r="F2160" s="245" t="s">
        <v>193</v>
      </c>
    </row>
    <row r="2161" spans="1:6" hidden="1" x14ac:dyDescent="0.25">
      <c r="A2161">
        <v>7924</v>
      </c>
      <c r="B2161" t="s">
        <v>231</v>
      </c>
      <c r="C2161" t="s">
        <v>2034</v>
      </c>
      <c r="D2161" t="s">
        <v>1622</v>
      </c>
      <c r="F2161" s="245" t="s">
        <v>193</v>
      </c>
    </row>
    <row r="2162" spans="1:6" hidden="1" x14ac:dyDescent="0.25">
      <c r="A2162">
        <v>7925</v>
      </c>
      <c r="B2162" t="s">
        <v>231</v>
      </c>
      <c r="C2162" t="s">
        <v>2035</v>
      </c>
      <c r="D2162" t="s">
        <v>1622</v>
      </c>
      <c r="F2162" s="245" t="s">
        <v>193</v>
      </c>
    </row>
    <row r="2163" spans="1:6" hidden="1" x14ac:dyDescent="0.25">
      <c r="A2163">
        <v>7926</v>
      </c>
      <c r="B2163" t="s">
        <v>231</v>
      </c>
      <c r="C2163" t="s">
        <v>2036</v>
      </c>
      <c r="D2163" t="s">
        <v>1622</v>
      </c>
      <c r="F2163" s="245" t="s">
        <v>193</v>
      </c>
    </row>
    <row r="2164" spans="1:6" hidden="1" x14ac:dyDescent="0.25">
      <c r="A2164">
        <v>7932</v>
      </c>
      <c r="B2164" t="s">
        <v>231</v>
      </c>
      <c r="C2164" t="s">
        <v>2037</v>
      </c>
      <c r="D2164" t="s">
        <v>1622</v>
      </c>
      <c r="F2164" s="245" t="s">
        <v>193</v>
      </c>
    </row>
    <row r="2165" spans="1:6" hidden="1" x14ac:dyDescent="0.25">
      <c r="A2165">
        <v>7934</v>
      </c>
      <c r="B2165" t="s">
        <v>231</v>
      </c>
      <c r="C2165" t="s">
        <v>2038</v>
      </c>
      <c r="D2165" t="s">
        <v>1622</v>
      </c>
      <c r="F2165" s="245" t="s">
        <v>193</v>
      </c>
    </row>
    <row r="2166" spans="1:6" hidden="1" x14ac:dyDescent="0.25">
      <c r="A2166">
        <v>7935</v>
      </c>
      <c r="B2166" t="s">
        <v>231</v>
      </c>
      <c r="C2166" t="s">
        <v>2039</v>
      </c>
      <c r="D2166" t="s">
        <v>1622</v>
      </c>
      <c r="F2166" s="245" t="s">
        <v>193</v>
      </c>
    </row>
    <row r="2167" spans="1:6" hidden="1" x14ac:dyDescent="0.25">
      <c r="A2167">
        <v>7936</v>
      </c>
      <c r="B2167" t="s">
        <v>231</v>
      </c>
      <c r="C2167" t="s">
        <v>2040</v>
      </c>
      <c r="D2167" t="s">
        <v>1622</v>
      </c>
      <c r="F2167" s="245" t="s">
        <v>193</v>
      </c>
    </row>
    <row r="2168" spans="1:6" hidden="1" x14ac:dyDescent="0.25">
      <c r="A2168">
        <v>7937</v>
      </c>
      <c r="B2168" t="s">
        <v>231</v>
      </c>
      <c r="C2168" t="s">
        <v>2041</v>
      </c>
      <c r="D2168" t="s">
        <v>1622</v>
      </c>
      <c r="F2168" s="245" t="s">
        <v>193</v>
      </c>
    </row>
    <row r="2169" spans="1:6" hidden="1" x14ac:dyDescent="0.25">
      <c r="A2169">
        <v>7940</v>
      </c>
      <c r="B2169" t="s">
        <v>243</v>
      </c>
      <c r="C2169" t="s">
        <v>2042</v>
      </c>
      <c r="D2169" t="s">
        <v>1622</v>
      </c>
      <c r="F2169" s="245" t="s">
        <v>187</v>
      </c>
    </row>
    <row r="2170" spans="1:6" hidden="1" x14ac:dyDescent="0.25">
      <c r="A2170">
        <v>7951</v>
      </c>
      <c r="B2170" t="s">
        <v>231</v>
      </c>
      <c r="C2170" t="s">
        <v>2043</v>
      </c>
      <c r="D2170" t="s">
        <v>1622</v>
      </c>
      <c r="F2170" s="245" t="s">
        <v>193</v>
      </c>
    </row>
    <row r="2171" spans="1:6" hidden="1" x14ac:dyDescent="0.25">
      <c r="A2171">
        <v>7953</v>
      </c>
      <c r="B2171" t="s">
        <v>231</v>
      </c>
      <c r="C2171" t="s">
        <v>2044</v>
      </c>
      <c r="D2171" t="s">
        <v>1622</v>
      </c>
      <c r="F2171" s="245" t="s">
        <v>193</v>
      </c>
    </row>
    <row r="2172" spans="1:6" hidden="1" x14ac:dyDescent="0.25">
      <c r="A2172">
        <v>7954</v>
      </c>
      <c r="B2172" t="s">
        <v>231</v>
      </c>
      <c r="C2172" t="s">
        <v>2045</v>
      </c>
      <c r="D2172" t="s">
        <v>1622</v>
      </c>
      <c r="F2172" s="245" t="s">
        <v>193</v>
      </c>
    </row>
    <row r="2173" spans="1:6" hidden="1" x14ac:dyDescent="0.25">
      <c r="A2173">
        <v>7957</v>
      </c>
      <c r="B2173" t="s">
        <v>231</v>
      </c>
      <c r="C2173" t="s">
        <v>2046</v>
      </c>
      <c r="D2173" t="s">
        <v>1622</v>
      </c>
      <c r="F2173" s="245" t="s">
        <v>193</v>
      </c>
    </row>
    <row r="2174" spans="1:6" hidden="1" x14ac:dyDescent="0.25">
      <c r="A2174">
        <v>7958</v>
      </c>
      <c r="B2174" t="s">
        <v>231</v>
      </c>
      <c r="C2174" t="s">
        <v>2047</v>
      </c>
      <c r="D2174" t="s">
        <v>1622</v>
      </c>
      <c r="F2174" s="245" t="s">
        <v>193</v>
      </c>
    </row>
    <row r="2175" spans="1:6" hidden="1" x14ac:dyDescent="0.25">
      <c r="A2175">
        <v>7960</v>
      </c>
      <c r="B2175" t="s">
        <v>243</v>
      </c>
      <c r="C2175" t="s">
        <v>2048</v>
      </c>
      <c r="D2175" t="s">
        <v>1622</v>
      </c>
      <c r="F2175" s="245" t="s">
        <v>187</v>
      </c>
    </row>
    <row r="2176" spans="1:6" hidden="1" x14ac:dyDescent="0.25">
      <c r="A2176">
        <v>7964</v>
      </c>
      <c r="B2176" t="s">
        <v>231</v>
      </c>
      <c r="C2176" t="s">
        <v>2049</v>
      </c>
      <c r="D2176" t="s">
        <v>1622</v>
      </c>
      <c r="F2176" s="245" t="s">
        <v>193</v>
      </c>
    </row>
    <row r="2177" spans="1:6" hidden="1" x14ac:dyDescent="0.25">
      <c r="A2177">
        <v>7966</v>
      </c>
      <c r="B2177" t="s">
        <v>231</v>
      </c>
      <c r="C2177" t="s">
        <v>2050</v>
      </c>
      <c r="D2177" t="s">
        <v>1622</v>
      </c>
      <c r="F2177" s="245" t="s">
        <v>193</v>
      </c>
    </row>
    <row r="2178" spans="1:6" hidden="1" x14ac:dyDescent="0.25">
      <c r="A2178">
        <v>7967</v>
      </c>
      <c r="B2178" t="s">
        <v>231</v>
      </c>
      <c r="C2178" t="s">
        <v>2051</v>
      </c>
      <c r="D2178" t="s">
        <v>1622</v>
      </c>
      <c r="F2178" s="245" t="s">
        <v>193</v>
      </c>
    </row>
    <row r="2179" spans="1:6" hidden="1" x14ac:dyDescent="0.25">
      <c r="A2179">
        <v>7968</v>
      </c>
      <c r="B2179" t="s">
        <v>231</v>
      </c>
      <c r="C2179" t="s">
        <v>2052</v>
      </c>
      <c r="D2179" t="s">
        <v>1622</v>
      </c>
      <c r="F2179" s="245" t="s">
        <v>193</v>
      </c>
    </row>
    <row r="2180" spans="1:6" hidden="1" x14ac:dyDescent="0.25">
      <c r="A2180">
        <v>7971</v>
      </c>
      <c r="B2180" t="s">
        <v>231</v>
      </c>
      <c r="C2180" t="s">
        <v>2053</v>
      </c>
      <c r="D2180" t="s">
        <v>1622</v>
      </c>
      <c r="F2180" s="245" t="s">
        <v>193</v>
      </c>
    </row>
    <row r="2181" spans="1:6" hidden="1" x14ac:dyDescent="0.25">
      <c r="A2181">
        <v>7972</v>
      </c>
      <c r="B2181" t="s">
        <v>231</v>
      </c>
      <c r="C2181" t="s">
        <v>2054</v>
      </c>
      <c r="D2181" t="s">
        <v>1622</v>
      </c>
      <c r="F2181" s="245" t="s">
        <v>193</v>
      </c>
    </row>
    <row r="2182" spans="1:6" hidden="1" x14ac:dyDescent="0.25">
      <c r="A2182">
        <v>7973</v>
      </c>
      <c r="B2182" t="s">
        <v>231</v>
      </c>
      <c r="C2182" t="s">
        <v>2055</v>
      </c>
      <c r="D2182" t="s">
        <v>1622</v>
      </c>
      <c r="F2182" s="245" t="s">
        <v>193</v>
      </c>
    </row>
    <row r="2183" spans="1:6" hidden="1" x14ac:dyDescent="0.25">
      <c r="A2183">
        <v>7975</v>
      </c>
      <c r="B2183" t="s">
        <v>231</v>
      </c>
      <c r="C2183" t="s">
        <v>2056</v>
      </c>
      <c r="D2183" t="s">
        <v>1622</v>
      </c>
      <c r="F2183" s="245" t="s">
        <v>193</v>
      </c>
    </row>
    <row r="2184" spans="1:6" hidden="1" x14ac:dyDescent="0.25">
      <c r="A2184">
        <v>7976</v>
      </c>
      <c r="B2184" t="s">
        <v>231</v>
      </c>
      <c r="C2184" t="s">
        <v>2057</v>
      </c>
      <c r="D2184" t="s">
        <v>1622</v>
      </c>
      <c r="F2184" s="245" t="s">
        <v>193</v>
      </c>
    </row>
    <row r="2185" spans="1:6" hidden="1" x14ac:dyDescent="0.25">
      <c r="A2185">
        <v>7977</v>
      </c>
      <c r="B2185" t="s">
        <v>231</v>
      </c>
      <c r="C2185" t="s">
        <v>2058</v>
      </c>
      <c r="D2185" t="s">
        <v>422</v>
      </c>
      <c r="F2185" s="245" t="s">
        <v>191</v>
      </c>
    </row>
    <row r="2186" spans="1:6" hidden="1" x14ac:dyDescent="0.25">
      <c r="A2186">
        <v>7979</v>
      </c>
      <c r="B2186" t="s">
        <v>231</v>
      </c>
      <c r="C2186" t="s">
        <v>2059</v>
      </c>
      <c r="D2186" t="s">
        <v>422</v>
      </c>
      <c r="F2186" s="245" t="s">
        <v>191</v>
      </c>
    </row>
    <row r="2187" spans="1:6" hidden="1" x14ac:dyDescent="0.25">
      <c r="A2187">
        <v>7980</v>
      </c>
      <c r="B2187" t="s">
        <v>231</v>
      </c>
      <c r="C2187" t="s">
        <v>2060</v>
      </c>
      <c r="D2187" t="s">
        <v>1622</v>
      </c>
      <c r="F2187" s="245" t="s">
        <v>193</v>
      </c>
    </row>
    <row r="2188" spans="1:6" hidden="1" x14ac:dyDescent="0.25">
      <c r="A2188">
        <v>7981</v>
      </c>
      <c r="B2188" t="s">
        <v>231</v>
      </c>
      <c r="C2188" t="s">
        <v>2061</v>
      </c>
      <c r="D2188" t="s">
        <v>1622</v>
      </c>
      <c r="F2188" s="245" t="s">
        <v>193</v>
      </c>
    </row>
    <row r="2189" spans="1:6" hidden="1" x14ac:dyDescent="0.25">
      <c r="A2189">
        <v>7985</v>
      </c>
      <c r="B2189" t="s">
        <v>231</v>
      </c>
      <c r="C2189" t="s">
        <v>2062</v>
      </c>
      <c r="D2189" t="s">
        <v>1622</v>
      </c>
      <c r="F2189" s="245" t="s">
        <v>193</v>
      </c>
    </row>
    <row r="2190" spans="1:6" hidden="1" x14ac:dyDescent="0.25">
      <c r="A2190">
        <v>7987</v>
      </c>
      <c r="B2190" t="s">
        <v>231</v>
      </c>
      <c r="C2190" t="s">
        <v>2063</v>
      </c>
      <c r="D2190" t="s">
        <v>422</v>
      </c>
      <c r="F2190" s="245" t="s">
        <v>191</v>
      </c>
    </row>
    <row r="2191" spans="1:6" hidden="1" x14ac:dyDescent="0.25">
      <c r="A2191">
        <v>7988</v>
      </c>
      <c r="B2191" t="s">
        <v>231</v>
      </c>
      <c r="C2191" t="s">
        <v>2064</v>
      </c>
      <c r="D2191" t="s">
        <v>422</v>
      </c>
      <c r="F2191" s="245" t="s">
        <v>191</v>
      </c>
    </row>
    <row r="2192" spans="1:6" hidden="1" x14ac:dyDescent="0.25">
      <c r="A2192">
        <v>8000</v>
      </c>
      <c r="B2192" t="s">
        <v>530</v>
      </c>
      <c r="C2192" t="s">
        <v>2065</v>
      </c>
      <c r="D2192" t="s">
        <v>245</v>
      </c>
      <c r="F2192" s="245" t="s">
        <v>179</v>
      </c>
    </row>
    <row r="2193" spans="1:6" hidden="1" x14ac:dyDescent="0.25">
      <c r="A2193">
        <v>8019</v>
      </c>
      <c r="B2193" t="s">
        <v>530</v>
      </c>
      <c r="C2193" t="s">
        <v>2065</v>
      </c>
      <c r="D2193" t="s">
        <v>245</v>
      </c>
      <c r="F2193" s="245" t="s">
        <v>179</v>
      </c>
    </row>
    <row r="2194" spans="1:6" hidden="1" x14ac:dyDescent="0.25">
      <c r="A2194">
        <v>8041</v>
      </c>
      <c r="B2194" t="s">
        <v>231</v>
      </c>
      <c r="C2194" t="s">
        <v>2066</v>
      </c>
      <c r="D2194" t="s">
        <v>245</v>
      </c>
      <c r="F2194" s="245" t="s">
        <v>191</v>
      </c>
    </row>
    <row r="2195" spans="1:6" hidden="1" x14ac:dyDescent="0.25">
      <c r="A2195">
        <v>8042</v>
      </c>
      <c r="B2195" t="s">
        <v>231</v>
      </c>
      <c r="C2195" t="s">
        <v>2067</v>
      </c>
      <c r="D2195" t="s">
        <v>245</v>
      </c>
      <c r="F2195" s="245" t="s">
        <v>191</v>
      </c>
    </row>
    <row r="2196" spans="1:6" hidden="1" x14ac:dyDescent="0.25">
      <c r="A2196">
        <v>8043</v>
      </c>
      <c r="B2196" t="s">
        <v>231</v>
      </c>
      <c r="C2196" t="s">
        <v>2068</v>
      </c>
      <c r="D2196" t="s">
        <v>245</v>
      </c>
      <c r="F2196" s="245" t="s">
        <v>191</v>
      </c>
    </row>
    <row r="2197" spans="1:6" hidden="1" x14ac:dyDescent="0.25">
      <c r="A2197">
        <v>8044</v>
      </c>
      <c r="B2197" t="s">
        <v>231</v>
      </c>
      <c r="C2197" t="s">
        <v>2069</v>
      </c>
      <c r="D2197" t="s">
        <v>245</v>
      </c>
      <c r="F2197" s="245" t="s">
        <v>191</v>
      </c>
    </row>
    <row r="2198" spans="1:6" hidden="1" x14ac:dyDescent="0.25">
      <c r="A2198">
        <v>8045</v>
      </c>
      <c r="B2198" t="s">
        <v>231</v>
      </c>
      <c r="C2198" t="s">
        <v>2070</v>
      </c>
      <c r="D2198" t="s">
        <v>245</v>
      </c>
      <c r="F2198" s="245" t="s">
        <v>191</v>
      </c>
    </row>
    <row r="2199" spans="1:6" hidden="1" x14ac:dyDescent="0.25">
      <c r="A2199">
        <v>8046</v>
      </c>
      <c r="B2199" t="s">
        <v>231</v>
      </c>
      <c r="C2199" t="s">
        <v>2071</v>
      </c>
      <c r="D2199" t="s">
        <v>245</v>
      </c>
      <c r="F2199" s="245" t="s">
        <v>191</v>
      </c>
    </row>
    <row r="2200" spans="1:6" hidden="1" x14ac:dyDescent="0.25">
      <c r="A2200">
        <v>8051</v>
      </c>
      <c r="B2200" t="s">
        <v>231</v>
      </c>
      <c r="C2200" t="s">
        <v>2072</v>
      </c>
      <c r="D2200" t="s">
        <v>245</v>
      </c>
      <c r="F2200" s="245" t="s">
        <v>191</v>
      </c>
    </row>
    <row r="2201" spans="1:6" hidden="1" x14ac:dyDescent="0.25">
      <c r="A2201">
        <v>8052</v>
      </c>
      <c r="B2201" t="s">
        <v>231</v>
      </c>
      <c r="C2201" t="s">
        <v>2073</v>
      </c>
      <c r="D2201" t="s">
        <v>245</v>
      </c>
      <c r="F2201" s="245" t="s">
        <v>191</v>
      </c>
    </row>
    <row r="2202" spans="1:6" hidden="1" x14ac:dyDescent="0.25">
      <c r="A2202">
        <v>8053</v>
      </c>
      <c r="B2202" t="s">
        <v>243</v>
      </c>
      <c r="C2202" t="s">
        <v>2074</v>
      </c>
      <c r="D2202" t="s">
        <v>245</v>
      </c>
      <c r="F2202" s="245" t="s">
        <v>185</v>
      </c>
    </row>
    <row r="2203" spans="1:6" hidden="1" x14ac:dyDescent="0.25">
      <c r="A2203">
        <v>8054</v>
      </c>
      <c r="B2203" t="s">
        <v>231</v>
      </c>
      <c r="C2203" t="s">
        <v>2075</v>
      </c>
      <c r="D2203" t="s">
        <v>245</v>
      </c>
      <c r="F2203" s="245" t="s">
        <v>191</v>
      </c>
    </row>
    <row r="2204" spans="1:6" hidden="1" x14ac:dyDescent="0.25">
      <c r="A2204">
        <v>8055</v>
      </c>
      <c r="B2204" t="s">
        <v>231</v>
      </c>
      <c r="C2204" t="s">
        <v>2075</v>
      </c>
      <c r="D2204" t="s">
        <v>245</v>
      </c>
      <c r="F2204" s="245" t="s">
        <v>191</v>
      </c>
    </row>
    <row r="2205" spans="1:6" hidden="1" x14ac:dyDescent="0.25">
      <c r="A2205">
        <v>8056</v>
      </c>
      <c r="B2205" t="s">
        <v>231</v>
      </c>
      <c r="C2205" t="s">
        <v>2076</v>
      </c>
      <c r="D2205" t="s">
        <v>245</v>
      </c>
      <c r="F2205" s="245" t="s">
        <v>191</v>
      </c>
    </row>
    <row r="2206" spans="1:6" hidden="1" x14ac:dyDescent="0.25">
      <c r="A2206">
        <v>8060</v>
      </c>
      <c r="B2206" t="s">
        <v>243</v>
      </c>
      <c r="C2206" t="s">
        <v>2077</v>
      </c>
      <c r="D2206" t="s">
        <v>245</v>
      </c>
      <c r="F2206" s="245" t="s">
        <v>185</v>
      </c>
    </row>
    <row r="2207" spans="1:6" hidden="1" x14ac:dyDescent="0.25">
      <c r="A2207">
        <v>8065</v>
      </c>
      <c r="B2207" t="s">
        <v>231</v>
      </c>
      <c r="C2207" t="s">
        <v>2078</v>
      </c>
      <c r="D2207" t="s">
        <v>245</v>
      </c>
      <c r="F2207" s="245" t="s">
        <v>191</v>
      </c>
    </row>
    <row r="2208" spans="1:6" hidden="1" x14ac:dyDescent="0.25">
      <c r="A2208">
        <v>8066</v>
      </c>
      <c r="B2208" t="s">
        <v>231</v>
      </c>
      <c r="C2208" t="s">
        <v>2079</v>
      </c>
      <c r="D2208" t="s">
        <v>245</v>
      </c>
      <c r="F2208" s="245" t="s">
        <v>191</v>
      </c>
    </row>
    <row r="2209" spans="1:6" hidden="1" x14ac:dyDescent="0.25">
      <c r="A2209">
        <v>8071</v>
      </c>
      <c r="B2209" t="s">
        <v>231</v>
      </c>
      <c r="C2209" t="s">
        <v>2080</v>
      </c>
      <c r="D2209" t="s">
        <v>245</v>
      </c>
      <c r="F2209" s="245" t="s">
        <v>191</v>
      </c>
    </row>
    <row r="2210" spans="1:6" hidden="1" x14ac:dyDescent="0.25">
      <c r="A2210">
        <v>8072</v>
      </c>
      <c r="B2210" t="s">
        <v>231</v>
      </c>
      <c r="C2210" t="s">
        <v>2081</v>
      </c>
      <c r="D2210" t="s">
        <v>245</v>
      </c>
      <c r="F2210" s="245" t="s">
        <v>191</v>
      </c>
    </row>
    <row r="2211" spans="1:6" hidden="1" x14ac:dyDescent="0.25">
      <c r="A2211">
        <v>8073</v>
      </c>
      <c r="B2211" t="s">
        <v>231</v>
      </c>
      <c r="C2211" t="s">
        <v>2082</v>
      </c>
      <c r="D2211" t="s">
        <v>245</v>
      </c>
      <c r="F2211" s="245" t="s">
        <v>191</v>
      </c>
    </row>
    <row r="2212" spans="1:6" hidden="1" x14ac:dyDescent="0.25">
      <c r="A2212">
        <v>8074</v>
      </c>
      <c r="B2212" t="s">
        <v>231</v>
      </c>
      <c r="C2212" t="s">
        <v>2083</v>
      </c>
      <c r="D2212" t="s">
        <v>245</v>
      </c>
      <c r="F2212" s="245" t="s">
        <v>191</v>
      </c>
    </row>
    <row r="2213" spans="1:6" hidden="1" x14ac:dyDescent="0.25">
      <c r="A2213">
        <v>8080</v>
      </c>
      <c r="B2213" t="s">
        <v>231</v>
      </c>
      <c r="C2213" t="s">
        <v>2084</v>
      </c>
      <c r="D2213" t="s">
        <v>245</v>
      </c>
      <c r="F2213" s="245" t="s">
        <v>191</v>
      </c>
    </row>
    <row r="2214" spans="1:6" hidden="1" x14ac:dyDescent="0.25">
      <c r="A2214">
        <v>8081</v>
      </c>
      <c r="B2214" t="s">
        <v>231</v>
      </c>
      <c r="C2214" t="s">
        <v>2085</v>
      </c>
      <c r="D2214" t="s">
        <v>245</v>
      </c>
      <c r="F2214" s="245" t="s">
        <v>191</v>
      </c>
    </row>
    <row r="2215" spans="1:6" hidden="1" x14ac:dyDescent="0.25">
      <c r="A2215">
        <v>8082</v>
      </c>
      <c r="B2215" t="s">
        <v>231</v>
      </c>
      <c r="C2215" t="s">
        <v>2086</v>
      </c>
      <c r="D2215" t="s">
        <v>245</v>
      </c>
      <c r="F2215" s="245" t="s">
        <v>191</v>
      </c>
    </row>
    <row r="2216" spans="1:6" hidden="1" x14ac:dyDescent="0.25">
      <c r="A2216">
        <v>8083</v>
      </c>
      <c r="B2216" t="s">
        <v>243</v>
      </c>
      <c r="C2216" t="s">
        <v>2087</v>
      </c>
      <c r="D2216" t="s">
        <v>245</v>
      </c>
      <c r="F2216" s="245" t="s">
        <v>185</v>
      </c>
    </row>
    <row r="2217" spans="1:6" hidden="1" x14ac:dyDescent="0.25">
      <c r="A2217">
        <v>8085</v>
      </c>
      <c r="B2217" t="s">
        <v>231</v>
      </c>
      <c r="C2217" t="s">
        <v>2088</v>
      </c>
      <c r="D2217" t="s">
        <v>245</v>
      </c>
      <c r="F2217" s="245" t="s">
        <v>191</v>
      </c>
    </row>
    <row r="2218" spans="1:6" hidden="1" x14ac:dyDescent="0.25">
      <c r="A2218">
        <v>8086</v>
      </c>
      <c r="B2218" t="s">
        <v>231</v>
      </c>
      <c r="C2218" t="s">
        <v>2089</v>
      </c>
      <c r="D2218" t="s">
        <v>245</v>
      </c>
      <c r="F2218" s="245" t="s">
        <v>191</v>
      </c>
    </row>
    <row r="2219" spans="1:6" hidden="1" x14ac:dyDescent="0.25">
      <c r="A2219">
        <v>8087</v>
      </c>
      <c r="B2219" t="s">
        <v>231</v>
      </c>
      <c r="C2219" t="s">
        <v>2090</v>
      </c>
      <c r="D2219" t="s">
        <v>245</v>
      </c>
      <c r="F2219" s="245" t="s">
        <v>191</v>
      </c>
    </row>
    <row r="2220" spans="1:6" hidden="1" x14ac:dyDescent="0.25">
      <c r="A2220">
        <v>8088</v>
      </c>
      <c r="B2220" t="s">
        <v>231</v>
      </c>
      <c r="C2220" t="s">
        <v>2091</v>
      </c>
      <c r="D2220" t="s">
        <v>245</v>
      </c>
      <c r="F2220" s="245" t="s">
        <v>191</v>
      </c>
    </row>
    <row r="2221" spans="1:6" hidden="1" x14ac:dyDescent="0.25">
      <c r="A2221">
        <v>8089</v>
      </c>
      <c r="B2221" t="s">
        <v>231</v>
      </c>
      <c r="C2221" t="s">
        <v>2092</v>
      </c>
      <c r="D2221" t="s">
        <v>245</v>
      </c>
      <c r="F2221" s="245" t="s">
        <v>191</v>
      </c>
    </row>
    <row r="2222" spans="1:6" hidden="1" x14ac:dyDescent="0.25">
      <c r="A2222">
        <v>8092</v>
      </c>
      <c r="B2222" t="s">
        <v>231</v>
      </c>
      <c r="C2222" t="s">
        <v>2093</v>
      </c>
      <c r="D2222" t="s">
        <v>245</v>
      </c>
      <c r="F2222" s="245" t="s">
        <v>191</v>
      </c>
    </row>
    <row r="2223" spans="1:6" hidden="1" x14ac:dyDescent="0.25">
      <c r="A2223">
        <v>8093</v>
      </c>
      <c r="B2223" t="s">
        <v>231</v>
      </c>
      <c r="C2223" t="s">
        <v>2094</v>
      </c>
      <c r="D2223" t="s">
        <v>245</v>
      </c>
      <c r="F2223" s="245" t="s">
        <v>191</v>
      </c>
    </row>
    <row r="2224" spans="1:6" hidden="1" x14ac:dyDescent="0.25">
      <c r="A2224">
        <v>8095</v>
      </c>
      <c r="B2224" t="s">
        <v>231</v>
      </c>
      <c r="C2224" t="s">
        <v>2095</v>
      </c>
      <c r="D2224" t="s">
        <v>245</v>
      </c>
      <c r="F2224" s="245" t="s">
        <v>191</v>
      </c>
    </row>
    <row r="2225" spans="1:6" hidden="1" x14ac:dyDescent="0.25">
      <c r="A2225">
        <v>8096</v>
      </c>
      <c r="B2225" t="s">
        <v>231</v>
      </c>
      <c r="C2225" t="s">
        <v>2096</v>
      </c>
      <c r="D2225" t="s">
        <v>245</v>
      </c>
      <c r="F2225" s="245" t="s">
        <v>191</v>
      </c>
    </row>
    <row r="2226" spans="1:6" hidden="1" x14ac:dyDescent="0.25">
      <c r="A2226">
        <v>8097</v>
      </c>
      <c r="B2226" t="s">
        <v>231</v>
      </c>
      <c r="C2226" t="s">
        <v>2097</v>
      </c>
      <c r="D2226" t="s">
        <v>245</v>
      </c>
      <c r="F2226" s="245" t="s">
        <v>191</v>
      </c>
    </row>
    <row r="2227" spans="1:6" hidden="1" x14ac:dyDescent="0.25">
      <c r="A2227">
        <v>8100</v>
      </c>
      <c r="B2227" t="s">
        <v>243</v>
      </c>
      <c r="C2227" t="s">
        <v>2098</v>
      </c>
      <c r="D2227" t="s">
        <v>2099</v>
      </c>
      <c r="F2227" s="245" t="s">
        <v>187</v>
      </c>
    </row>
    <row r="2228" spans="1:6" hidden="1" x14ac:dyDescent="0.25">
      <c r="A2228">
        <v>8103</v>
      </c>
      <c r="B2228" t="s">
        <v>243</v>
      </c>
      <c r="C2228" t="s">
        <v>2098</v>
      </c>
      <c r="D2228" t="s">
        <v>2099</v>
      </c>
      <c r="F2228" s="245" t="s">
        <v>187</v>
      </c>
    </row>
    <row r="2229" spans="1:6" hidden="1" x14ac:dyDescent="0.25">
      <c r="A2229">
        <v>8104</v>
      </c>
      <c r="B2229" t="s">
        <v>243</v>
      </c>
      <c r="C2229" t="s">
        <v>2098</v>
      </c>
      <c r="D2229" t="s">
        <v>2099</v>
      </c>
      <c r="F2229" s="245" t="s">
        <v>187</v>
      </c>
    </row>
    <row r="2230" spans="1:6" hidden="1" x14ac:dyDescent="0.25">
      <c r="A2230">
        <v>8105</v>
      </c>
      <c r="B2230" t="s">
        <v>231</v>
      </c>
      <c r="C2230" t="s">
        <v>2100</v>
      </c>
      <c r="D2230" t="s">
        <v>2099</v>
      </c>
      <c r="F2230" s="245" t="s">
        <v>195</v>
      </c>
    </row>
    <row r="2231" spans="1:6" hidden="1" x14ac:dyDescent="0.25">
      <c r="A2231">
        <v>8109</v>
      </c>
      <c r="B2231" t="s">
        <v>231</v>
      </c>
      <c r="C2231" t="s">
        <v>2101</v>
      </c>
      <c r="D2231" t="s">
        <v>2099</v>
      </c>
      <c r="F2231" s="245" t="s">
        <v>195</v>
      </c>
    </row>
    <row r="2232" spans="1:6" hidden="1" x14ac:dyDescent="0.25">
      <c r="A2232">
        <v>8111</v>
      </c>
      <c r="B2232" t="s">
        <v>231</v>
      </c>
      <c r="C2232" t="s">
        <v>2102</v>
      </c>
      <c r="D2232" t="s">
        <v>245</v>
      </c>
      <c r="F2232" s="245" t="s">
        <v>191</v>
      </c>
    </row>
    <row r="2233" spans="1:6" hidden="1" x14ac:dyDescent="0.25">
      <c r="A2233">
        <v>8112</v>
      </c>
      <c r="B2233" t="s">
        <v>231</v>
      </c>
      <c r="C2233" t="s">
        <v>2103</v>
      </c>
      <c r="D2233" t="s">
        <v>245</v>
      </c>
      <c r="F2233" s="245" t="s">
        <v>191</v>
      </c>
    </row>
    <row r="2234" spans="1:6" hidden="1" x14ac:dyDescent="0.25">
      <c r="A2234">
        <v>8121</v>
      </c>
      <c r="B2234" t="s">
        <v>231</v>
      </c>
      <c r="C2234" t="s">
        <v>2104</v>
      </c>
      <c r="D2234" t="s">
        <v>245</v>
      </c>
      <c r="F2234" s="245" t="s">
        <v>191</v>
      </c>
    </row>
    <row r="2235" spans="1:6" hidden="1" x14ac:dyDescent="0.25">
      <c r="A2235">
        <v>8122</v>
      </c>
      <c r="B2235" t="s">
        <v>231</v>
      </c>
      <c r="C2235" t="s">
        <v>2105</v>
      </c>
      <c r="D2235" t="s">
        <v>245</v>
      </c>
      <c r="F2235" s="245" t="s">
        <v>191</v>
      </c>
    </row>
    <row r="2236" spans="1:6" hidden="1" x14ac:dyDescent="0.25">
      <c r="A2236">
        <v>8123</v>
      </c>
      <c r="B2236" t="s">
        <v>231</v>
      </c>
      <c r="C2236" t="s">
        <v>2106</v>
      </c>
      <c r="D2236" t="s">
        <v>245</v>
      </c>
      <c r="F2236" s="245" t="s">
        <v>191</v>
      </c>
    </row>
    <row r="2237" spans="1:6" hidden="1" x14ac:dyDescent="0.25">
      <c r="A2237">
        <v>8124</v>
      </c>
      <c r="B2237" t="s">
        <v>231</v>
      </c>
      <c r="C2237" t="s">
        <v>2107</v>
      </c>
      <c r="D2237" t="s">
        <v>245</v>
      </c>
      <c r="F2237" s="245" t="s">
        <v>191</v>
      </c>
    </row>
    <row r="2238" spans="1:6" hidden="1" x14ac:dyDescent="0.25">
      <c r="A2238">
        <v>8125</v>
      </c>
      <c r="B2238" t="s">
        <v>231</v>
      </c>
      <c r="C2238" t="s">
        <v>2108</v>
      </c>
      <c r="D2238" t="s">
        <v>245</v>
      </c>
      <c r="F2238" s="245" t="s">
        <v>191</v>
      </c>
    </row>
    <row r="2239" spans="1:6" hidden="1" x14ac:dyDescent="0.25">
      <c r="A2239">
        <v>8126</v>
      </c>
      <c r="B2239" t="s">
        <v>231</v>
      </c>
      <c r="C2239" t="s">
        <v>2109</v>
      </c>
      <c r="D2239" t="s">
        <v>245</v>
      </c>
      <c r="F2239" s="245" t="s">
        <v>191</v>
      </c>
    </row>
    <row r="2240" spans="1:6" hidden="1" x14ac:dyDescent="0.25">
      <c r="A2240">
        <v>8127</v>
      </c>
      <c r="B2240" t="s">
        <v>243</v>
      </c>
      <c r="C2240" t="s">
        <v>2110</v>
      </c>
      <c r="D2240" t="s">
        <v>245</v>
      </c>
      <c r="F2240" s="245" t="s">
        <v>185</v>
      </c>
    </row>
    <row r="2241" spans="1:6" hidden="1" x14ac:dyDescent="0.25">
      <c r="A2241">
        <v>8128</v>
      </c>
      <c r="B2241" t="s">
        <v>243</v>
      </c>
      <c r="C2241" t="s">
        <v>2110</v>
      </c>
      <c r="D2241" t="s">
        <v>245</v>
      </c>
      <c r="F2241" s="245" t="s">
        <v>185</v>
      </c>
    </row>
    <row r="2242" spans="1:6" hidden="1" x14ac:dyDescent="0.25">
      <c r="A2242">
        <v>8130</v>
      </c>
      <c r="B2242" t="s">
        <v>243</v>
      </c>
      <c r="C2242" t="s">
        <v>2111</v>
      </c>
      <c r="D2242" t="s">
        <v>245</v>
      </c>
      <c r="F2242" s="245" t="s">
        <v>185</v>
      </c>
    </row>
    <row r="2243" spans="1:6" hidden="1" x14ac:dyDescent="0.25">
      <c r="A2243">
        <v>8131</v>
      </c>
      <c r="B2243" t="s">
        <v>243</v>
      </c>
      <c r="C2243" t="s">
        <v>2111</v>
      </c>
      <c r="D2243" t="s">
        <v>245</v>
      </c>
      <c r="F2243" s="245" t="s">
        <v>185</v>
      </c>
    </row>
    <row r="2244" spans="1:6" hidden="1" x14ac:dyDescent="0.25">
      <c r="A2244">
        <v>8132</v>
      </c>
      <c r="B2244" t="s">
        <v>231</v>
      </c>
      <c r="C2244" t="s">
        <v>2112</v>
      </c>
      <c r="D2244" t="s">
        <v>245</v>
      </c>
      <c r="F2244" s="245" t="s">
        <v>191</v>
      </c>
    </row>
    <row r="2245" spans="1:6" hidden="1" x14ac:dyDescent="0.25">
      <c r="A2245">
        <v>8133</v>
      </c>
      <c r="B2245" t="s">
        <v>231</v>
      </c>
      <c r="C2245" t="s">
        <v>2113</v>
      </c>
      <c r="D2245" t="s">
        <v>245</v>
      </c>
      <c r="F2245" s="245" t="s">
        <v>191</v>
      </c>
    </row>
    <row r="2246" spans="1:6" hidden="1" x14ac:dyDescent="0.25">
      <c r="A2246">
        <v>8134</v>
      </c>
      <c r="B2246" t="s">
        <v>231</v>
      </c>
      <c r="C2246" t="s">
        <v>2114</v>
      </c>
      <c r="D2246" t="s">
        <v>245</v>
      </c>
      <c r="F2246" s="245" t="s">
        <v>191</v>
      </c>
    </row>
    <row r="2247" spans="1:6" hidden="1" x14ac:dyDescent="0.25">
      <c r="A2247">
        <v>8135</v>
      </c>
      <c r="B2247" t="s">
        <v>231</v>
      </c>
      <c r="C2247" t="s">
        <v>2115</v>
      </c>
      <c r="D2247" t="s">
        <v>245</v>
      </c>
      <c r="F2247" s="245" t="s">
        <v>191</v>
      </c>
    </row>
    <row r="2248" spans="1:6" hidden="1" x14ac:dyDescent="0.25">
      <c r="A2248">
        <v>8136</v>
      </c>
      <c r="B2248" t="s">
        <v>231</v>
      </c>
      <c r="C2248" t="s">
        <v>2116</v>
      </c>
      <c r="D2248" t="s">
        <v>245</v>
      </c>
      <c r="F2248" s="245" t="s">
        <v>191</v>
      </c>
    </row>
    <row r="2249" spans="1:6" hidden="1" x14ac:dyDescent="0.25">
      <c r="A2249">
        <v>8137</v>
      </c>
      <c r="B2249" t="s">
        <v>231</v>
      </c>
      <c r="C2249" t="s">
        <v>2117</v>
      </c>
      <c r="D2249" t="s">
        <v>245</v>
      </c>
      <c r="F2249" s="245" t="s">
        <v>191</v>
      </c>
    </row>
    <row r="2250" spans="1:6" hidden="1" x14ac:dyDescent="0.25">
      <c r="A2250">
        <v>8138</v>
      </c>
      <c r="B2250" t="s">
        <v>231</v>
      </c>
      <c r="C2250" t="s">
        <v>2118</v>
      </c>
      <c r="D2250" t="s">
        <v>245</v>
      </c>
      <c r="F2250" s="245" t="s">
        <v>191</v>
      </c>
    </row>
    <row r="2251" spans="1:6" hidden="1" x14ac:dyDescent="0.25">
      <c r="A2251">
        <v>8139</v>
      </c>
      <c r="B2251" t="s">
        <v>231</v>
      </c>
      <c r="C2251" t="s">
        <v>2118</v>
      </c>
      <c r="D2251" t="s">
        <v>245</v>
      </c>
      <c r="F2251" s="245" t="s">
        <v>191</v>
      </c>
    </row>
    <row r="2252" spans="1:6" hidden="1" x14ac:dyDescent="0.25">
      <c r="A2252">
        <v>8141</v>
      </c>
      <c r="B2252" t="s">
        <v>231</v>
      </c>
      <c r="C2252" t="s">
        <v>2119</v>
      </c>
      <c r="D2252" t="s">
        <v>245</v>
      </c>
      <c r="F2252" s="245" t="s">
        <v>191</v>
      </c>
    </row>
    <row r="2253" spans="1:6" hidden="1" x14ac:dyDescent="0.25">
      <c r="A2253">
        <v>8142</v>
      </c>
      <c r="B2253" t="s">
        <v>231</v>
      </c>
      <c r="C2253" t="s">
        <v>2120</v>
      </c>
      <c r="D2253" t="s">
        <v>245</v>
      </c>
      <c r="F2253" s="245" t="s">
        <v>191</v>
      </c>
    </row>
    <row r="2254" spans="1:6" hidden="1" x14ac:dyDescent="0.25">
      <c r="A2254">
        <v>8143</v>
      </c>
      <c r="B2254" t="s">
        <v>231</v>
      </c>
      <c r="C2254" t="s">
        <v>2119</v>
      </c>
      <c r="D2254" t="s">
        <v>245</v>
      </c>
      <c r="F2254" s="245" t="s">
        <v>191</v>
      </c>
    </row>
    <row r="2255" spans="1:6" hidden="1" x14ac:dyDescent="0.25">
      <c r="A2255">
        <v>8144</v>
      </c>
      <c r="B2255" t="s">
        <v>231</v>
      </c>
      <c r="C2255" t="s">
        <v>2121</v>
      </c>
      <c r="D2255" t="s">
        <v>245</v>
      </c>
      <c r="F2255" s="245" t="s">
        <v>191</v>
      </c>
    </row>
    <row r="2256" spans="1:6" hidden="1" x14ac:dyDescent="0.25">
      <c r="A2256">
        <v>8145</v>
      </c>
      <c r="B2256" t="s">
        <v>231</v>
      </c>
      <c r="C2256" t="s">
        <v>2122</v>
      </c>
      <c r="D2256" t="s">
        <v>245</v>
      </c>
      <c r="F2256" s="245" t="s">
        <v>191</v>
      </c>
    </row>
    <row r="2257" spans="1:6" hidden="1" x14ac:dyDescent="0.25">
      <c r="A2257">
        <v>8146</v>
      </c>
      <c r="B2257" t="s">
        <v>231</v>
      </c>
      <c r="C2257" t="s">
        <v>2123</v>
      </c>
      <c r="D2257" t="s">
        <v>245</v>
      </c>
      <c r="F2257" s="245" t="s">
        <v>191</v>
      </c>
    </row>
    <row r="2258" spans="1:6" hidden="1" x14ac:dyDescent="0.25">
      <c r="A2258">
        <v>8151</v>
      </c>
      <c r="B2258" t="s">
        <v>231</v>
      </c>
      <c r="C2258" t="s">
        <v>2124</v>
      </c>
      <c r="D2258" t="s">
        <v>245</v>
      </c>
      <c r="F2258" s="245" t="s">
        <v>191</v>
      </c>
    </row>
    <row r="2259" spans="1:6" hidden="1" x14ac:dyDescent="0.25">
      <c r="A2259">
        <v>8152</v>
      </c>
      <c r="B2259" t="s">
        <v>231</v>
      </c>
      <c r="C2259" t="s">
        <v>2125</v>
      </c>
      <c r="D2259" t="s">
        <v>245</v>
      </c>
      <c r="F2259" s="245" t="s">
        <v>191</v>
      </c>
    </row>
    <row r="2260" spans="1:6" hidden="1" x14ac:dyDescent="0.25">
      <c r="A2260">
        <v>8153</v>
      </c>
      <c r="B2260" t="s">
        <v>243</v>
      </c>
      <c r="C2260" t="s">
        <v>2126</v>
      </c>
      <c r="D2260" t="s">
        <v>245</v>
      </c>
      <c r="F2260" s="245" t="s">
        <v>185</v>
      </c>
    </row>
    <row r="2261" spans="1:6" hidden="1" x14ac:dyDescent="0.25">
      <c r="A2261">
        <v>8154</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s="1:6" hidden="1" x14ac:dyDescent="0.25">
      <c r="A2262">
        <v>8155</v>
      </c>
      <c r="B2262" t="s">
        <v>243</v>
      </c>
      <c r="C2262" t="s">
        <v>2126</v>
      </c>
      <c r="D2262" t="s">
        <v>245</v>
      </c>
      <c r="F2262" s="245" t="s">
        <v>185</v>
      </c>
    </row>
    <row r="2263" spans="1:6" hidden="1" x14ac:dyDescent="0.25">
      <c r="A2263">
        <v>8156</v>
      </c>
      <c r="B2263" t="s">
        <v>231</v>
      </c>
      <c r="C2263" t="s">
        <v>2127</v>
      </c>
      <c r="D2263" t="s">
        <v>245</v>
      </c>
      <c r="F2263" s="245" t="s">
        <v>191</v>
      </c>
    </row>
    <row r="2264" spans="1:6" hidden="1" x14ac:dyDescent="0.25">
      <c r="A2264">
        <v>8157</v>
      </c>
      <c r="B2264" t="s">
        <v>231</v>
      </c>
      <c r="C2264" t="s">
        <v>2128</v>
      </c>
      <c r="D2264" t="s">
        <v>245</v>
      </c>
      <c r="F2264" s="245" t="s">
        <v>191</v>
      </c>
    </row>
    <row r="2265" spans="1:6" hidden="1" x14ac:dyDescent="0.25">
      <c r="A2265">
        <v>8161</v>
      </c>
      <c r="B2265" t="s">
        <v>231</v>
      </c>
      <c r="C2265" t="s">
        <v>2129</v>
      </c>
      <c r="D2265" t="s">
        <v>2099</v>
      </c>
      <c r="F2265" s="245" t="s">
        <v>195</v>
      </c>
    </row>
    <row r="2266" spans="1:6" hidden="1" x14ac:dyDescent="0.25">
      <c r="A2266">
        <v>8162</v>
      </c>
      <c r="B2266" t="s">
        <v>231</v>
      </c>
      <c r="C2266" t="s">
        <v>2130</v>
      </c>
      <c r="D2266" t="s">
        <v>2099</v>
      </c>
      <c r="F2266" s="245" t="s">
        <v>195</v>
      </c>
    </row>
    <row r="2267" spans="1:6" hidden="1" x14ac:dyDescent="0.25">
      <c r="A2267">
        <v>8163</v>
      </c>
      <c r="B2267" t="s">
        <v>231</v>
      </c>
      <c r="C2267" t="s">
        <v>2131</v>
      </c>
      <c r="D2267" t="s">
        <v>2099</v>
      </c>
      <c r="F2267" s="245" t="s">
        <v>195</v>
      </c>
    </row>
    <row r="2268" spans="1:6" hidden="1" x14ac:dyDescent="0.25">
      <c r="A2268">
        <v>8164</v>
      </c>
      <c r="B2268" t="s">
        <v>231</v>
      </c>
      <c r="C2268" t="s">
        <v>2132</v>
      </c>
      <c r="D2268" t="s">
        <v>2099</v>
      </c>
      <c r="F2268" s="245" t="s">
        <v>195</v>
      </c>
    </row>
    <row r="2269" spans="1:6" hidden="1" x14ac:dyDescent="0.25">
      <c r="A2269">
        <v>8171</v>
      </c>
      <c r="B2269" t="s">
        <v>231</v>
      </c>
      <c r="C2269" t="s">
        <v>2133</v>
      </c>
      <c r="D2269" t="s">
        <v>2099</v>
      </c>
      <c r="F2269" s="245" t="s">
        <v>195</v>
      </c>
    </row>
    <row r="2270" spans="1:6" hidden="1" x14ac:dyDescent="0.25">
      <c r="A2270">
        <v>8172</v>
      </c>
      <c r="B2270" t="s">
        <v>231</v>
      </c>
      <c r="C2270" t="s">
        <v>2134</v>
      </c>
      <c r="D2270" t="s">
        <v>2099</v>
      </c>
      <c r="F2270" s="245" t="s">
        <v>195</v>
      </c>
    </row>
    <row r="2271" spans="1:6" hidden="1" x14ac:dyDescent="0.25">
      <c r="A2271">
        <v>8174</v>
      </c>
      <c r="B2271" t="s">
        <v>243</v>
      </c>
      <c r="C2271" t="s">
        <v>2135</v>
      </c>
      <c r="D2271" t="s">
        <v>2099</v>
      </c>
      <c r="F2271" s="245" t="s">
        <v>187</v>
      </c>
    </row>
    <row r="2272" spans="1:6" hidden="1" x14ac:dyDescent="0.25">
      <c r="A2272">
        <v>8175</v>
      </c>
      <c r="B2272" t="s">
        <v>243</v>
      </c>
      <c r="C2272" t="s">
        <v>2136</v>
      </c>
      <c r="D2272" t="s">
        <v>2099</v>
      </c>
      <c r="F2272" s="245" t="s">
        <v>187</v>
      </c>
    </row>
    <row r="2273" spans="1:6" hidden="1" x14ac:dyDescent="0.25">
      <c r="A2273">
        <v>8181</v>
      </c>
      <c r="B2273" t="s">
        <v>243</v>
      </c>
      <c r="C2273" t="s">
        <v>2137</v>
      </c>
      <c r="D2273" t="s">
        <v>2099</v>
      </c>
      <c r="F2273" s="245" t="s">
        <v>187</v>
      </c>
    </row>
    <row r="2274" spans="1:6" hidden="1" x14ac:dyDescent="0.25">
      <c r="A2274">
        <v>8182</v>
      </c>
      <c r="B2274" t="s">
        <v>243</v>
      </c>
      <c r="C2274" t="s">
        <v>2137</v>
      </c>
      <c r="D2274" t="s">
        <v>2099</v>
      </c>
      <c r="F2274" s="245" t="s">
        <v>187</v>
      </c>
    </row>
    <row r="2275" spans="1:6" hidden="1" x14ac:dyDescent="0.25">
      <c r="A2275">
        <v>8183</v>
      </c>
      <c r="B2275" t="s">
        <v>231</v>
      </c>
      <c r="C2275" t="s">
        <v>2138</v>
      </c>
      <c r="D2275" t="s">
        <v>2099</v>
      </c>
      <c r="F2275" s="245" t="s">
        <v>195</v>
      </c>
    </row>
    <row r="2276" spans="1:6" hidden="1" x14ac:dyDescent="0.25">
      <c r="A2276">
        <v>8184</v>
      </c>
      <c r="B2276" t="s">
        <v>243</v>
      </c>
      <c r="C2276" t="s">
        <v>2136</v>
      </c>
      <c r="D2276" t="s">
        <v>2099</v>
      </c>
      <c r="F2276" s="245" t="s">
        <v>187</v>
      </c>
    </row>
    <row r="2277" spans="1:6" hidden="1" x14ac:dyDescent="0.25">
      <c r="A2277">
        <v>8191</v>
      </c>
      <c r="B2277" t="s">
        <v>231</v>
      </c>
      <c r="C2277" t="s">
        <v>2139</v>
      </c>
      <c r="D2277" t="s">
        <v>2099</v>
      </c>
      <c r="F2277" s="245" t="s">
        <v>195</v>
      </c>
    </row>
    <row r="2278" spans="1:6" hidden="1" x14ac:dyDescent="0.25">
      <c r="A2278">
        <v>8192</v>
      </c>
      <c r="B2278" t="s">
        <v>231</v>
      </c>
      <c r="C2278" t="s">
        <v>2140</v>
      </c>
      <c r="D2278" t="s">
        <v>2099</v>
      </c>
      <c r="F2278" s="245" t="s">
        <v>195</v>
      </c>
    </row>
    <row r="2279" spans="1:6" hidden="1" x14ac:dyDescent="0.25">
      <c r="A2279">
        <v>8193</v>
      </c>
      <c r="B2279" t="s">
        <v>231</v>
      </c>
      <c r="C2279" t="s">
        <v>2141</v>
      </c>
      <c r="D2279" t="s">
        <v>2099</v>
      </c>
      <c r="F2279" s="245" t="s">
        <v>195</v>
      </c>
    </row>
    <row r="2280" spans="1:6" hidden="1" x14ac:dyDescent="0.25">
      <c r="A2280">
        <v>8194</v>
      </c>
      <c r="B2280" t="s">
        <v>231</v>
      </c>
      <c r="C2280" t="s">
        <v>2142</v>
      </c>
      <c r="D2280" t="s">
        <v>2099</v>
      </c>
      <c r="F2280" s="245" t="s">
        <v>195</v>
      </c>
    </row>
    <row r="2281" spans="1:6" hidden="1" x14ac:dyDescent="0.25">
      <c r="A2281">
        <v>8195</v>
      </c>
      <c r="B2281" t="s">
        <v>231</v>
      </c>
      <c r="C2281" t="s">
        <v>2143</v>
      </c>
      <c r="D2281" t="s">
        <v>2099</v>
      </c>
      <c r="F2281" s="245" t="s">
        <v>195</v>
      </c>
    </row>
    <row r="2282" spans="1:6" hidden="1" x14ac:dyDescent="0.25">
      <c r="A2282">
        <v>8196</v>
      </c>
      <c r="B2282" t="s">
        <v>231</v>
      </c>
      <c r="C2282" t="s">
        <v>2144</v>
      </c>
      <c r="D2282" t="s">
        <v>2099</v>
      </c>
      <c r="F2282" s="245" t="s">
        <v>195</v>
      </c>
    </row>
    <row r="2283" spans="1:6" hidden="1" x14ac:dyDescent="0.25">
      <c r="A2283">
        <v>8200</v>
      </c>
      <c r="B2283" t="s">
        <v>530</v>
      </c>
      <c r="C2283" t="s">
        <v>2145</v>
      </c>
      <c r="D2283" t="s">
        <v>2099</v>
      </c>
      <c r="F2283" s="245" t="s">
        <v>179</v>
      </c>
    </row>
    <row r="2284" spans="1:6" hidden="1" x14ac:dyDescent="0.25">
      <c r="A2284">
        <v>8220</v>
      </c>
      <c r="B2284" t="s">
        <v>243</v>
      </c>
      <c r="C2284" t="s">
        <v>2146</v>
      </c>
      <c r="D2284" t="s">
        <v>2099</v>
      </c>
      <c r="F2284" s="245" t="s">
        <v>187</v>
      </c>
    </row>
    <row r="2285" spans="1:6" hidden="1" x14ac:dyDescent="0.25">
      <c r="A2285">
        <v>8225</v>
      </c>
      <c r="B2285" t="s">
        <v>231</v>
      </c>
      <c r="C2285" t="s">
        <v>2147</v>
      </c>
      <c r="D2285" t="s">
        <v>2099</v>
      </c>
      <c r="F2285" s="245" t="s">
        <v>195</v>
      </c>
    </row>
    <row r="2286" spans="1:6" hidden="1" x14ac:dyDescent="0.25">
      <c r="A2286">
        <v>8226</v>
      </c>
      <c r="B2286" t="s">
        <v>231</v>
      </c>
      <c r="C2286" t="s">
        <v>2148</v>
      </c>
      <c r="D2286" t="s">
        <v>2099</v>
      </c>
      <c r="F2286" s="245" t="s">
        <v>195</v>
      </c>
    </row>
    <row r="2287" spans="1:6" hidden="1" x14ac:dyDescent="0.25">
      <c r="A2287">
        <v>8227</v>
      </c>
      <c r="B2287" t="s">
        <v>231</v>
      </c>
      <c r="C2287" t="s">
        <v>2149</v>
      </c>
      <c r="D2287" t="s">
        <v>2099</v>
      </c>
      <c r="F2287" s="245" t="s">
        <v>195</v>
      </c>
    </row>
    <row r="2288" spans="1:6" hidden="1" x14ac:dyDescent="0.25">
      <c r="A2288">
        <v>8228</v>
      </c>
      <c r="B2288" t="s">
        <v>231</v>
      </c>
      <c r="C2288" t="s">
        <v>2150</v>
      </c>
      <c r="D2288" t="s">
        <v>2099</v>
      </c>
      <c r="F2288" s="245" t="s">
        <v>195</v>
      </c>
    </row>
    <row r="2289" spans="1:6" hidden="1" x14ac:dyDescent="0.25">
      <c r="A2289">
        <v>8229</v>
      </c>
      <c r="B2289" t="s">
        <v>231</v>
      </c>
      <c r="C2289" t="s">
        <v>2151</v>
      </c>
      <c r="D2289" t="s">
        <v>2099</v>
      </c>
      <c r="F2289" s="245" t="s">
        <v>195</v>
      </c>
    </row>
    <row r="2290" spans="1:6" hidden="1" x14ac:dyDescent="0.25">
      <c r="A2290">
        <v>8230</v>
      </c>
      <c r="B2290" t="s">
        <v>243</v>
      </c>
      <c r="C2290" t="s">
        <v>2152</v>
      </c>
      <c r="D2290" t="s">
        <v>2099</v>
      </c>
      <c r="F2290" s="245" t="s">
        <v>187</v>
      </c>
    </row>
    <row r="2291" spans="1:6" hidden="1" x14ac:dyDescent="0.25">
      <c r="A2291">
        <v>8233</v>
      </c>
      <c r="B2291" t="s">
        <v>231</v>
      </c>
      <c r="C2291" t="s">
        <v>2153</v>
      </c>
      <c r="D2291" t="s">
        <v>2099</v>
      </c>
      <c r="F2291" s="245" t="s">
        <v>195</v>
      </c>
    </row>
    <row r="2292" spans="1:6" hidden="1" x14ac:dyDescent="0.25">
      <c r="A2292">
        <v>8236</v>
      </c>
      <c r="B2292" t="s">
        <v>243</v>
      </c>
      <c r="C2292" t="s">
        <v>2152</v>
      </c>
      <c r="D2292" t="s">
        <v>2099</v>
      </c>
      <c r="F2292" s="245" t="s">
        <v>187</v>
      </c>
    </row>
    <row r="2293" spans="1:6" hidden="1" x14ac:dyDescent="0.25">
      <c r="A2293" s="245">
        <v>8237</v>
      </c>
      <c r="B2293" t="s">
        <v>231</v>
      </c>
      <c r="C2293" s="245" t="s">
        <v>2154</v>
      </c>
      <c r="D2293" t="s">
        <v>2099</v>
      </c>
      <c r="F2293" s="245" t="s">
        <v>191</v>
      </c>
    </row>
    <row r="2294" spans="1:6" hidden="1" x14ac:dyDescent="0.25">
      <c r="A2294">
        <v>8241</v>
      </c>
      <c r="B2294" t="s">
        <v>231</v>
      </c>
      <c r="C2294" t="s">
        <v>2155</v>
      </c>
      <c r="D2294" t="s">
        <v>2099</v>
      </c>
      <c r="F2294" s="245" t="s">
        <v>195</v>
      </c>
    </row>
    <row r="2295" spans="1:6" hidden="1" x14ac:dyDescent="0.25">
      <c r="A2295">
        <v>8242</v>
      </c>
      <c r="B2295" t="s">
        <v>231</v>
      </c>
      <c r="C2295" t="s">
        <v>2156</v>
      </c>
      <c r="D2295" t="s">
        <v>2099</v>
      </c>
      <c r="F2295" s="245" t="s">
        <v>195</v>
      </c>
    </row>
    <row r="2296" spans="1:6" hidden="1" x14ac:dyDescent="0.25">
      <c r="A2296">
        <v>8243</v>
      </c>
      <c r="B2296" t="s">
        <v>231</v>
      </c>
      <c r="C2296" t="s">
        <v>2157</v>
      </c>
      <c r="D2296" t="s">
        <v>2099</v>
      </c>
      <c r="F2296" s="245" t="s">
        <v>195</v>
      </c>
    </row>
    <row r="2297" spans="1:6" hidden="1" x14ac:dyDescent="0.25">
      <c r="A2297">
        <v>8244</v>
      </c>
      <c r="B2297" t="s">
        <v>231</v>
      </c>
      <c r="C2297" t="s">
        <v>2158</v>
      </c>
      <c r="D2297" t="s">
        <v>2099</v>
      </c>
      <c r="F2297" s="245" t="s">
        <v>195</v>
      </c>
    </row>
    <row r="2298" spans="1:6" hidden="1" x14ac:dyDescent="0.25">
      <c r="A2298">
        <v>8245</v>
      </c>
      <c r="B2298" t="s">
        <v>231</v>
      </c>
      <c r="C2298" t="s">
        <v>2159</v>
      </c>
      <c r="D2298" t="s">
        <v>2099</v>
      </c>
      <c r="F2298" s="245" t="s">
        <v>195</v>
      </c>
    </row>
    <row r="2299" spans="1:6" hidden="1" x14ac:dyDescent="0.25">
      <c r="A2299">
        <v>8246</v>
      </c>
      <c r="B2299" t="s">
        <v>231</v>
      </c>
      <c r="C2299" t="s">
        <v>2160</v>
      </c>
      <c r="D2299" t="s">
        <v>2099</v>
      </c>
      <c r="F2299" s="245" t="s">
        <v>195</v>
      </c>
    </row>
    <row r="2300" spans="1:6" hidden="1" x14ac:dyDescent="0.25">
      <c r="A2300">
        <v>8247</v>
      </c>
      <c r="B2300" t="s">
        <v>231</v>
      </c>
      <c r="C2300" t="s">
        <v>2161</v>
      </c>
      <c r="D2300" t="s">
        <v>2099</v>
      </c>
      <c r="F2300" s="245" t="s">
        <v>195</v>
      </c>
    </row>
    <row r="2301" spans="1:6" hidden="1" x14ac:dyDescent="0.25">
      <c r="A2301">
        <v>8248</v>
      </c>
      <c r="B2301" t="s">
        <v>231</v>
      </c>
      <c r="C2301" t="s">
        <v>2162</v>
      </c>
      <c r="D2301" t="s">
        <v>2099</v>
      </c>
      <c r="F2301" s="245" t="s">
        <v>195</v>
      </c>
    </row>
    <row r="2302" spans="1:6" hidden="1" x14ac:dyDescent="0.25">
      <c r="A2302">
        <v>8251</v>
      </c>
      <c r="B2302" t="s">
        <v>231</v>
      </c>
      <c r="C2302" t="s">
        <v>2163</v>
      </c>
      <c r="D2302" t="s">
        <v>2099</v>
      </c>
      <c r="F2302" s="245" t="s">
        <v>195</v>
      </c>
    </row>
    <row r="2303" spans="1:6" hidden="1" x14ac:dyDescent="0.25">
      <c r="A2303">
        <v>8252</v>
      </c>
      <c r="B2303" t="s">
        <v>231</v>
      </c>
      <c r="C2303" t="s">
        <v>2164</v>
      </c>
      <c r="D2303" t="s">
        <v>2099</v>
      </c>
      <c r="F2303" s="245" t="s">
        <v>195</v>
      </c>
    </row>
    <row r="2304" spans="1:6" hidden="1" x14ac:dyDescent="0.25">
      <c r="A2304">
        <v>8253</v>
      </c>
      <c r="B2304" t="s">
        <v>231</v>
      </c>
      <c r="C2304" t="s">
        <v>2165</v>
      </c>
      <c r="D2304" t="s">
        <v>2099</v>
      </c>
      <c r="F2304" s="245" t="s">
        <v>195</v>
      </c>
    </row>
    <row r="2305" spans="1:6" hidden="1" x14ac:dyDescent="0.25">
      <c r="A2305">
        <v>8254</v>
      </c>
      <c r="B2305" t="s">
        <v>231</v>
      </c>
      <c r="C2305" t="s">
        <v>2166</v>
      </c>
      <c r="D2305" t="s">
        <v>2099</v>
      </c>
      <c r="F2305" s="245" t="s">
        <v>195</v>
      </c>
    </row>
    <row r="2306" spans="1:6" hidden="1" x14ac:dyDescent="0.25">
      <c r="A2306">
        <v>8255</v>
      </c>
      <c r="B2306" t="s">
        <v>231</v>
      </c>
      <c r="C2306" t="s">
        <v>2167</v>
      </c>
      <c r="D2306" t="s">
        <v>2099</v>
      </c>
      <c r="F2306" s="245" t="s">
        <v>195</v>
      </c>
    </row>
    <row r="2307" spans="1:6" hidden="1" x14ac:dyDescent="0.25">
      <c r="A2307">
        <v>8256</v>
      </c>
      <c r="B2307" t="s">
        <v>231</v>
      </c>
      <c r="C2307" t="s">
        <v>2168</v>
      </c>
      <c r="D2307" t="s">
        <v>2099</v>
      </c>
      <c r="F2307" s="245" t="s">
        <v>195</v>
      </c>
    </row>
    <row r="2308" spans="1:6" hidden="1" x14ac:dyDescent="0.25">
      <c r="A2308">
        <v>8257</v>
      </c>
      <c r="B2308" t="s">
        <v>243</v>
      </c>
      <c r="C2308" t="s">
        <v>2169</v>
      </c>
      <c r="D2308" t="s">
        <v>2099</v>
      </c>
      <c r="F2308" s="245" t="s">
        <v>187</v>
      </c>
    </row>
    <row r="2309" spans="1:6" hidden="1" x14ac:dyDescent="0.25">
      <c r="A2309">
        <v>8258</v>
      </c>
      <c r="B2309" t="s">
        <v>243</v>
      </c>
      <c r="C2309" t="s">
        <v>2169</v>
      </c>
      <c r="D2309" t="s">
        <v>2099</v>
      </c>
      <c r="F2309" s="245" t="s">
        <v>187</v>
      </c>
    </row>
    <row r="2310" spans="1:6" hidden="1" x14ac:dyDescent="0.25">
      <c r="A2310">
        <v>8261</v>
      </c>
      <c r="B2310" t="s">
        <v>243</v>
      </c>
      <c r="C2310" t="s">
        <v>2169</v>
      </c>
      <c r="D2310" t="s">
        <v>2099</v>
      </c>
      <c r="F2310" s="245" t="s">
        <v>187</v>
      </c>
    </row>
    <row r="2311" spans="1:6" hidden="1" x14ac:dyDescent="0.25">
      <c r="A2311">
        <v>8262</v>
      </c>
      <c r="B2311" t="s">
        <v>231</v>
      </c>
      <c r="C2311" t="s">
        <v>2170</v>
      </c>
      <c r="D2311" t="s">
        <v>2099</v>
      </c>
      <c r="F2311" s="245" t="s">
        <v>195</v>
      </c>
    </row>
    <row r="2312" spans="1:6" hidden="1" x14ac:dyDescent="0.25">
      <c r="A2312">
        <v>8263</v>
      </c>
      <c r="B2312" t="s">
        <v>231</v>
      </c>
      <c r="C2312" t="s">
        <v>2170</v>
      </c>
      <c r="D2312" t="s">
        <v>2099</v>
      </c>
      <c r="F2312" s="245" t="s">
        <v>195</v>
      </c>
    </row>
    <row r="2313" spans="1:6" hidden="1" x14ac:dyDescent="0.25">
      <c r="A2313">
        <v>8264</v>
      </c>
      <c r="B2313" t="s">
        <v>231</v>
      </c>
      <c r="C2313" t="s">
        <v>2171</v>
      </c>
      <c r="D2313" t="s">
        <v>2099</v>
      </c>
      <c r="F2313" s="245" t="s">
        <v>195</v>
      </c>
    </row>
    <row r="2314" spans="1:6" hidden="1" x14ac:dyDescent="0.25">
      <c r="A2314">
        <v>8265</v>
      </c>
      <c r="B2314" t="s">
        <v>231</v>
      </c>
      <c r="C2314" t="s">
        <v>2172</v>
      </c>
      <c r="D2314" t="s">
        <v>2099</v>
      </c>
      <c r="F2314" s="245" t="s">
        <v>195</v>
      </c>
    </row>
    <row r="2315" spans="1:6" hidden="1" x14ac:dyDescent="0.25">
      <c r="A2315">
        <v>8271</v>
      </c>
      <c r="B2315" t="s">
        <v>231</v>
      </c>
      <c r="C2315" t="s">
        <v>2173</v>
      </c>
      <c r="D2315" t="s">
        <v>2099</v>
      </c>
      <c r="F2315" s="245" t="s">
        <v>195</v>
      </c>
    </row>
    <row r="2316" spans="1:6" hidden="1" x14ac:dyDescent="0.25">
      <c r="A2316">
        <v>8272</v>
      </c>
      <c r="B2316" t="s">
        <v>231</v>
      </c>
      <c r="C2316" t="s">
        <v>2174</v>
      </c>
      <c r="D2316" t="s">
        <v>2099</v>
      </c>
      <c r="F2316" s="245" t="s">
        <v>195</v>
      </c>
    </row>
    <row r="2317" spans="1:6" hidden="1" x14ac:dyDescent="0.25">
      <c r="A2317">
        <v>8273</v>
      </c>
      <c r="B2317" t="s">
        <v>231</v>
      </c>
      <c r="C2317" t="s">
        <v>2175</v>
      </c>
      <c r="D2317" t="s">
        <v>2099</v>
      </c>
      <c r="F2317" s="245" t="s">
        <v>195</v>
      </c>
    </row>
    <row r="2318" spans="1:6" hidden="1" x14ac:dyDescent="0.25">
      <c r="A2318">
        <v>8274</v>
      </c>
      <c r="B2318" t="s">
        <v>231</v>
      </c>
      <c r="C2318" t="s">
        <v>2176</v>
      </c>
      <c r="D2318" t="s">
        <v>2099</v>
      </c>
      <c r="F2318" s="245" t="s">
        <v>195</v>
      </c>
    </row>
    <row r="2319" spans="1:6" hidden="1" x14ac:dyDescent="0.25">
      <c r="A2319">
        <v>8275</v>
      </c>
      <c r="B2319" t="s">
        <v>231</v>
      </c>
      <c r="C2319" t="s">
        <v>2177</v>
      </c>
      <c r="D2319" t="s">
        <v>2099</v>
      </c>
      <c r="F2319" s="245" t="s">
        <v>195</v>
      </c>
    </row>
    <row r="2320" spans="1:6" hidden="1" x14ac:dyDescent="0.25">
      <c r="A2320">
        <v>8281</v>
      </c>
      <c r="B2320" t="s">
        <v>231</v>
      </c>
      <c r="C2320" t="s">
        <v>2178</v>
      </c>
      <c r="D2320" t="s">
        <v>2099</v>
      </c>
      <c r="F2320" s="245" t="s">
        <v>195</v>
      </c>
    </row>
    <row r="2321" spans="1:6" hidden="1" x14ac:dyDescent="0.25">
      <c r="A2321">
        <v>8282</v>
      </c>
      <c r="B2321" t="s">
        <v>231</v>
      </c>
      <c r="C2321" t="s">
        <v>2179</v>
      </c>
      <c r="D2321" t="s">
        <v>2099</v>
      </c>
      <c r="F2321" s="245" t="s">
        <v>195</v>
      </c>
    </row>
    <row r="2322" spans="1:6" hidden="1" x14ac:dyDescent="0.25">
      <c r="A2322">
        <v>8283</v>
      </c>
      <c r="B2322" t="s">
        <v>231</v>
      </c>
      <c r="C2322" t="s">
        <v>2180</v>
      </c>
      <c r="D2322" t="s">
        <v>2099</v>
      </c>
      <c r="F2322" s="245" t="s">
        <v>195</v>
      </c>
    </row>
    <row r="2323" spans="1:6" hidden="1" x14ac:dyDescent="0.25">
      <c r="A2323">
        <v>8284</v>
      </c>
      <c r="B2323" t="s">
        <v>231</v>
      </c>
      <c r="C2323" t="s">
        <v>2181</v>
      </c>
      <c r="D2323" t="s">
        <v>2099</v>
      </c>
      <c r="F2323" s="245" t="s">
        <v>195</v>
      </c>
    </row>
    <row r="2324" spans="1:6" hidden="1" x14ac:dyDescent="0.25">
      <c r="A2324">
        <v>8286</v>
      </c>
      <c r="B2324" t="s">
        <v>231</v>
      </c>
      <c r="C2324" t="s">
        <v>2182</v>
      </c>
      <c r="D2324" t="s">
        <v>2099</v>
      </c>
      <c r="F2324" s="245" t="s">
        <v>195</v>
      </c>
    </row>
    <row r="2325" spans="1:6" hidden="1" x14ac:dyDescent="0.25">
      <c r="A2325">
        <v>8291</v>
      </c>
      <c r="B2325" t="s">
        <v>231</v>
      </c>
      <c r="C2325" t="s">
        <v>2183</v>
      </c>
      <c r="D2325" t="s">
        <v>2099</v>
      </c>
      <c r="F2325" s="245" t="s">
        <v>195</v>
      </c>
    </row>
    <row r="2326" spans="1:6" hidden="1" x14ac:dyDescent="0.25">
      <c r="A2326">
        <v>8292</v>
      </c>
      <c r="B2326" t="s">
        <v>231</v>
      </c>
      <c r="C2326" t="s">
        <v>2184</v>
      </c>
      <c r="D2326" t="s">
        <v>2099</v>
      </c>
      <c r="F2326" s="245" t="s">
        <v>195</v>
      </c>
    </row>
    <row r="2327" spans="1:6" hidden="1" x14ac:dyDescent="0.25">
      <c r="A2327">
        <v>8294</v>
      </c>
      <c r="B2327" t="s">
        <v>231</v>
      </c>
      <c r="C2327" t="s">
        <v>2185</v>
      </c>
      <c r="D2327" t="s">
        <v>2099</v>
      </c>
      <c r="F2327" s="245" t="s">
        <v>195</v>
      </c>
    </row>
    <row r="2328" spans="1:6" hidden="1" x14ac:dyDescent="0.25">
      <c r="A2328">
        <v>8295</v>
      </c>
      <c r="B2328" t="s">
        <v>231</v>
      </c>
      <c r="C2328" t="s">
        <v>2186</v>
      </c>
      <c r="D2328" t="s">
        <v>2099</v>
      </c>
      <c r="F2328" s="245" t="s">
        <v>195</v>
      </c>
    </row>
    <row r="2329" spans="1:6" hidden="1" x14ac:dyDescent="0.25">
      <c r="A2329">
        <v>8296</v>
      </c>
      <c r="B2329" t="s">
        <v>231</v>
      </c>
      <c r="C2329" t="s">
        <v>2187</v>
      </c>
      <c r="D2329" t="s">
        <v>2099</v>
      </c>
      <c r="F2329" s="245" t="s">
        <v>195</v>
      </c>
    </row>
    <row r="2330" spans="1:6" hidden="1" x14ac:dyDescent="0.25">
      <c r="A2330">
        <v>8297</v>
      </c>
      <c r="B2330" t="s">
        <v>243</v>
      </c>
      <c r="C2330" t="s">
        <v>2188</v>
      </c>
      <c r="D2330" t="s">
        <v>2099</v>
      </c>
      <c r="F2330" s="245" t="s">
        <v>187</v>
      </c>
    </row>
    <row r="2331" spans="1:6" hidden="1" x14ac:dyDescent="0.25">
      <c r="A2331">
        <v>8300</v>
      </c>
      <c r="B2331" t="s">
        <v>243</v>
      </c>
      <c r="C2331" t="s">
        <v>2188</v>
      </c>
      <c r="D2331" t="s">
        <v>2099</v>
      </c>
      <c r="F2331" s="245" t="s">
        <v>187</v>
      </c>
    </row>
    <row r="2332" spans="1:6" hidden="1" x14ac:dyDescent="0.25">
      <c r="A2332">
        <v>8308</v>
      </c>
      <c r="B2332" t="s">
        <v>231</v>
      </c>
      <c r="C2332" t="s">
        <v>2189</v>
      </c>
      <c r="D2332" t="s">
        <v>2099</v>
      </c>
      <c r="F2332" s="245" t="s">
        <v>195</v>
      </c>
    </row>
    <row r="2333" spans="1:6" hidden="1" x14ac:dyDescent="0.25">
      <c r="A2333">
        <v>8311</v>
      </c>
      <c r="B2333" t="s">
        <v>231</v>
      </c>
      <c r="C2333" t="s">
        <v>2190</v>
      </c>
      <c r="D2333" t="s">
        <v>2099</v>
      </c>
      <c r="F2333" s="245" t="s">
        <v>195</v>
      </c>
    </row>
    <row r="2334" spans="1:6" hidden="1" x14ac:dyDescent="0.25">
      <c r="A2334">
        <v>8312</v>
      </c>
      <c r="B2334" t="s">
        <v>231</v>
      </c>
      <c r="C2334" t="s">
        <v>2191</v>
      </c>
      <c r="D2334" t="s">
        <v>2099</v>
      </c>
      <c r="F2334" s="245" t="s">
        <v>195</v>
      </c>
    </row>
    <row r="2335" spans="1:6" hidden="1" x14ac:dyDescent="0.25">
      <c r="A2335">
        <v>8313</v>
      </c>
      <c r="B2335" t="s">
        <v>231</v>
      </c>
      <c r="C2335" t="s">
        <v>2192</v>
      </c>
      <c r="D2335" t="s">
        <v>2193</v>
      </c>
      <c r="F2335" s="245" t="s">
        <v>193</v>
      </c>
    </row>
    <row r="2336" spans="1:6" hidden="1" x14ac:dyDescent="0.25">
      <c r="A2336">
        <v>8314</v>
      </c>
      <c r="B2336" t="s">
        <v>231</v>
      </c>
      <c r="C2336" t="s">
        <v>2194</v>
      </c>
      <c r="D2336" t="s">
        <v>2193</v>
      </c>
      <c r="F2336" s="245" t="s">
        <v>193</v>
      </c>
    </row>
    <row r="2337" spans="1:6" hidden="1" x14ac:dyDescent="0.25">
      <c r="A2337">
        <v>8315</v>
      </c>
      <c r="B2337" t="s">
        <v>231</v>
      </c>
      <c r="C2337" t="s">
        <v>2195</v>
      </c>
      <c r="D2337" t="s">
        <v>2193</v>
      </c>
      <c r="F2337" s="245" t="s">
        <v>193</v>
      </c>
    </row>
    <row r="2338" spans="1:6" hidden="1" x14ac:dyDescent="0.25">
      <c r="A2338">
        <v>8316</v>
      </c>
      <c r="B2338" t="s">
        <v>231</v>
      </c>
      <c r="C2338" t="s">
        <v>2196</v>
      </c>
      <c r="D2338" t="s">
        <v>2193</v>
      </c>
      <c r="F2338" s="245" t="s">
        <v>193</v>
      </c>
    </row>
    <row r="2339" spans="1:6" hidden="1" x14ac:dyDescent="0.25">
      <c r="A2339">
        <v>8317</v>
      </c>
      <c r="B2339" t="s">
        <v>231</v>
      </c>
      <c r="C2339" t="s">
        <v>2197</v>
      </c>
      <c r="D2339" s="247" t="s">
        <v>2193</v>
      </c>
      <c r="F2339" s="245" t="s">
        <v>195</v>
      </c>
    </row>
    <row r="2340" spans="1:6" hidden="1" x14ac:dyDescent="0.25">
      <c r="A2340">
        <v>8318</v>
      </c>
      <c r="B2340" t="s">
        <v>231</v>
      </c>
      <c r="C2340" t="s">
        <v>2198</v>
      </c>
      <c r="D2340" t="s">
        <v>2099</v>
      </c>
      <c r="F2340" s="245" t="s">
        <v>195</v>
      </c>
    </row>
    <row r="2341" spans="1:6" hidden="1" x14ac:dyDescent="0.25">
      <c r="A2341">
        <v>8319</v>
      </c>
      <c r="B2341" t="s">
        <v>231</v>
      </c>
      <c r="C2341" t="s">
        <v>2199</v>
      </c>
      <c r="D2341" t="s">
        <v>2099</v>
      </c>
      <c r="F2341" s="245" t="s">
        <v>195</v>
      </c>
    </row>
    <row r="2342" spans="1:6" hidden="1" x14ac:dyDescent="0.25">
      <c r="A2342">
        <v>8321</v>
      </c>
      <c r="B2342" t="s">
        <v>231</v>
      </c>
      <c r="C2342" t="s">
        <v>2200</v>
      </c>
      <c r="D2342" t="s">
        <v>2099</v>
      </c>
      <c r="F2342" s="245" t="s">
        <v>195</v>
      </c>
    </row>
    <row r="2343" spans="1:6" hidden="1" x14ac:dyDescent="0.25">
      <c r="A2343">
        <v>8330</v>
      </c>
      <c r="B2343" t="s">
        <v>243</v>
      </c>
      <c r="C2343" t="s">
        <v>2201</v>
      </c>
      <c r="D2343" t="s">
        <v>2099</v>
      </c>
      <c r="F2343" s="245" t="s">
        <v>187</v>
      </c>
    </row>
    <row r="2344" spans="1:6" hidden="1" x14ac:dyDescent="0.25">
      <c r="A2344">
        <v>8341</v>
      </c>
      <c r="B2344" t="s">
        <v>231</v>
      </c>
      <c r="C2344" t="s">
        <v>2202</v>
      </c>
      <c r="D2344" t="s">
        <v>2193</v>
      </c>
      <c r="F2344" s="245" t="s">
        <v>193</v>
      </c>
    </row>
    <row r="2345" spans="1:6" hidden="1" x14ac:dyDescent="0.25">
      <c r="A2345">
        <v>8342</v>
      </c>
      <c r="B2345" t="s">
        <v>231</v>
      </c>
      <c r="C2345" t="s">
        <v>2203</v>
      </c>
      <c r="D2345" t="s">
        <v>2193</v>
      </c>
      <c r="F2345" s="245" t="s">
        <v>193</v>
      </c>
    </row>
    <row r="2346" spans="1:6" hidden="1" x14ac:dyDescent="0.25">
      <c r="A2346">
        <v>8344</v>
      </c>
      <c r="B2346" t="s">
        <v>231</v>
      </c>
      <c r="C2346" t="s">
        <v>2204</v>
      </c>
      <c r="D2346" t="s">
        <v>2099</v>
      </c>
      <c r="F2346" s="245" t="s">
        <v>195</v>
      </c>
    </row>
    <row r="2347" spans="1:6" hidden="1" x14ac:dyDescent="0.25">
      <c r="A2347">
        <v>8345</v>
      </c>
      <c r="B2347" t="s">
        <v>231</v>
      </c>
      <c r="C2347" t="s">
        <v>2205</v>
      </c>
      <c r="D2347" t="s">
        <v>2099</v>
      </c>
      <c r="F2347" s="245" t="s">
        <v>195</v>
      </c>
    </row>
    <row r="2348" spans="1:6" hidden="1" x14ac:dyDescent="0.25">
      <c r="A2348">
        <v>8346</v>
      </c>
      <c r="B2348" t="s">
        <v>231</v>
      </c>
      <c r="C2348" t="s">
        <v>2206</v>
      </c>
      <c r="D2348" t="s">
        <v>2099</v>
      </c>
      <c r="F2348" s="245" t="s">
        <v>195</v>
      </c>
    </row>
    <row r="2349" spans="1:6" hidden="1" x14ac:dyDescent="0.25">
      <c r="A2349">
        <v>8347</v>
      </c>
      <c r="B2349" t="s">
        <v>231</v>
      </c>
      <c r="C2349" t="s">
        <v>2207</v>
      </c>
      <c r="D2349" t="s">
        <v>2099</v>
      </c>
      <c r="F2349" s="245" t="s">
        <v>195</v>
      </c>
    </row>
    <row r="2350" spans="1:6" hidden="1" x14ac:dyDescent="0.25">
      <c r="A2350">
        <v>8348</v>
      </c>
      <c r="B2350" t="s">
        <v>231</v>
      </c>
      <c r="C2350" t="s">
        <v>2208</v>
      </c>
      <c r="D2350" t="s">
        <v>2099</v>
      </c>
      <c r="F2350" s="245" t="s">
        <v>195</v>
      </c>
    </row>
    <row r="2351" spans="1:6" hidden="1" x14ac:dyDescent="0.25">
      <c r="A2351">
        <v>8349</v>
      </c>
      <c r="B2351" t="s">
        <v>231</v>
      </c>
      <c r="C2351" t="s">
        <v>2209</v>
      </c>
      <c r="D2351" t="s">
        <v>2099</v>
      </c>
      <c r="F2351" s="245" t="s">
        <v>195</v>
      </c>
    </row>
    <row r="2352" spans="1:6" hidden="1" x14ac:dyDescent="0.25">
      <c r="A2352">
        <v>8351</v>
      </c>
      <c r="B2352" t="s">
        <v>231</v>
      </c>
      <c r="C2352" t="s">
        <v>2210</v>
      </c>
      <c r="D2352" t="s">
        <v>2099</v>
      </c>
      <c r="F2352" s="245" t="s">
        <v>195</v>
      </c>
    </row>
    <row r="2353" spans="1:6" hidden="1" x14ac:dyDescent="0.25">
      <c r="A2353">
        <v>8352</v>
      </c>
      <c r="B2353" t="s">
        <v>231</v>
      </c>
      <c r="C2353" t="s">
        <v>2211</v>
      </c>
      <c r="D2353" t="s">
        <v>2099</v>
      </c>
      <c r="F2353" s="245" t="s">
        <v>195</v>
      </c>
    </row>
    <row r="2354" spans="1:6" hidden="1" x14ac:dyDescent="0.25">
      <c r="A2354">
        <v>8353</v>
      </c>
      <c r="B2354" t="s">
        <v>231</v>
      </c>
      <c r="C2354" t="s">
        <v>2212</v>
      </c>
      <c r="D2354" t="s">
        <v>2193</v>
      </c>
      <c r="F2354" s="245" t="s">
        <v>193</v>
      </c>
    </row>
    <row r="2355" spans="1:6" hidden="1" x14ac:dyDescent="0.25">
      <c r="A2355">
        <v>8354</v>
      </c>
      <c r="B2355" t="s">
        <v>231</v>
      </c>
      <c r="C2355" t="s">
        <v>2213</v>
      </c>
      <c r="D2355" t="s">
        <v>2193</v>
      </c>
      <c r="F2355" s="245" t="s">
        <v>193</v>
      </c>
    </row>
    <row r="2356" spans="1:6" hidden="1" x14ac:dyDescent="0.25">
      <c r="A2356">
        <v>8355</v>
      </c>
      <c r="B2356" t="s">
        <v>231</v>
      </c>
      <c r="C2356" t="s">
        <v>2214</v>
      </c>
      <c r="D2356" t="s">
        <v>2193</v>
      </c>
      <c r="F2356" s="245" t="s">
        <v>193</v>
      </c>
    </row>
    <row r="2357" spans="1:6" hidden="1" x14ac:dyDescent="0.25">
      <c r="A2357">
        <v>8356</v>
      </c>
      <c r="B2357" t="s">
        <v>231</v>
      </c>
      <c r="C2357" t="s">
        <v>2215</v>
      </c>
      <c r="D2357" t="s">
        <v>2193</v>
      </c>
      <c r="F2357" s="245" t="s">
        <v>193</v>
      </c>
    </row>
    <row r="2358" spans="1:6" hidden="1" x14ac:dyDescent="0.25">
      <c r="A2358">
        <v>8357</v>
      </c>
      <c r="B2358" t="s">
        <v>231</v>
      </c>
      <c r="C2358" t="s">
        <v>2216</v>
      </c>
      <c r="D2358" t="s">
        <v>2193</v>
      </c>
      <c r="F2358" s="245" t="s">
        <v>193</v>
      </c>
    </row>
    <row r="2359" spans="1:6" hidden="1" x14ac:dyDescent="0.25">
      <c r="A2359">
        <v>8360</v>
      </c>
      <c r="B2359" t="s">
        <v>243</v>
      </c>
      <c r="C2359" t="s">
        <v>2217</v>
      </c>
      <c r="D2359" t="s">
        <v>2193</v>
      </c>
      <c r="F2359" s="245" t="s">
        <v>187</v>
      </c>
    </row>
    <row r="2360" spans="1:6" hidden="1" x14ac:dyDescent="0.25">
      <c r="A2360">
        <v>8371</v>
      </c>
      <c r="B2360" t="s">
        <v>231</v>
      </c>
      <c r="C2360" t="s">
        <v>2218</v>
      </c>
      <c r="D2360" t="s">
        <v>2193</v>
      </c>
      <c r="F2360" s="245" t="s">
        <v>193</v>
      </c>
    </row>
    <row r="2361" spans="1:6" hidden="1" x14ac:dyDescent="0.25">
      <c r="A2361">
        <v>8372</v>
      </c>
      <c r="B2361" t="s">
        <v>231</v>
      </c>
      <c r="C2361" t="s">
        <v>2219</v>
      </c>
      <c r="D2361" t="s">
        <v>2193</v>
      </c>
      <c r="F2361" s="245" t="s">
        <v>193</v>
      </c>
    </row>
    <row r="2362" spans="1:6" hidden="1" x14ac:dyDescent="0.25">
      <c r="A2362">
        <v>8373</v>
      </c>
      <c r="B2362" t="s">
        <v>231</v>
      </c>
      <c r="C2362" t="s">
        <v>2220</v>
      </c>
      <c r="D2362" t="s">
        <v>2193</v>
      </c>
      <c r="F2362" s="245" t="s">
        <v>193</v>
      </c>
    </row>
    <row r="2363" spans="1:6" hidden="1" x14ac:dyDescent="0.25">
      <c r="A2363">
        <v>8380</v>
      </c>
      <c r="B2363" t="s">
        <v>243</v>
      </c>
      <c r="C2363" t="s">
        <v>2221</v>
      </c>
      <c r="D2363" t="s">
        <v>2193</v>
      </c>
      <c r="F2363" s="245" t="s">
        <v>187</v>
      </c>
    </row>
    <row r="2364" spans="1:6" hidden="1" x14ac:dyDescent="0.25">
      <c r="A2364">
        <v>8391</v>
      </c>
      <c r="B2364" t="s">
        <v>231</v>
      </c>
      <c r="C2364" t="s">
        <v>2222</v>
      </c>
      <c r="D2364" t="s">
        <v>2193</v>
      </c>
      <c r="F2364" s="245" t="s">
        <v>193</v>
      </c>
    </row>
    <row r="2365" spans="1:6" hidden="1" x14ac:dyDescent="0.25">
      <c r="A2365">
        <v>8392</v>
      </c>
      <c r="B2365" t="s">
        <v>231</v>
      </c>
      <c r="C2365" t="s">
        <v>2223</v>
      </c>
      <c r="D2365" t="s">
        <v>2193</v>
      </c>
      <c r="F2365" s="245" t="s">
        <v>193</v>
      </c>
    </row>
    <row r="2366" spans="1:6" hidden="1" x14ac:dyDescent="0.25">
      <c r="A2366">
        <v>8393</v>
      </c>
      <c r="B2366" t="s">
        <v>231</v>
      </c>
      <c r="C2366" t="s">
        <v>2224</v>
      </c>
      <c r="D2366" t="s">
        <v>2193</v>
      </c>
      <c r="F2366" s="245" t="s">
        <v>193</v>
      </c>
    </row>
    <row r="2367" spans="1:6" hidden="1" x14ac:dyDescent="0.25">
      <c r="A2367">
        <v>8394</v>
      </c>
      <c r="B2367" t="s">
        <v>231</v>
      </c>
      <c r="C2367" t="s">
        <v>2225</v>
      </c>
      <c r="D2367" t="s">
        <v>2193</v>
      </c>
      <c r="F2367" s="245" t="s">
        <v>193</v>
      </c>
    </row>
    <row r="2368" spans="1:6" hidden="1" x14ac:dyDescent="0.25">
      <c r="A2368">
        <v>8395</v>
      </c>
      <c r="B2368" t="s">
        <v>231</v>
      </c>
      <c r="C2368" t="s">
        <v>2226</v>
      </c>
      <c r="D2368" t="s">
        <v>2193</v>
      </c>
      <c r="F2368" s="245" t="s">
        <v>193</v>
      </c>
    </row>
    <row r="2369" spans="1:6" hidden="1" x14ac:dyDescent="0.25">
      <c r="A2369">
        <v>8400</v>
      </c>
      <c r="B2369" t="s">
        <v>243</v>
      </c>
      <c r="C2369" t="s">
        <v>2227</v>
      </c>
      <c r="D2369" t="s">
        <v>2099</v>
      </c>
      <c r="F2369" s="245" t="s">
        <v>187</v>
      </c>
    </row>
    <row r="2370" spans="1:6" hidden="1" x14ac:dyDescent="0.25">
      <c r="A2370">
        <v>8409</v>
      </c>
      <c r="B2370" t="s">
        <v>231</v>
      </c>
      <c r="C2370" t="s">
        <v>2228</v>
      </c>
      <c r="D2370" t="s">
        <v>2099</v>
      </c>
      <c r="F2370" s="245" t="s">
        <v>195</v>
      </c>
    </row>
    <row r="2371" spans="1:6" hidden="1" x14ac:dyDescent="0.25">
      <c r="A2371">
        <v>8411</v>
      </c>
      <c r="B2371" t="s">
        <v>530</v>
      </c>
      <c r="C2371" t="s">
        <v>2145</v>
      </c>
      <c r="D2371" t="s">
        <v>2099</v>
      </c>
      <c r="F2371" s="245" t="s">
        <v>179</v>
      </c>
    </row>
    <row r="2372" spans="1:6" hidden="1" x14ac:dyDescent="0.25">
      <c r="A2372">
        <v>8412</v>
      </c>
      <c r="B2372" t="s">
        <v>530</v>
      </c>
      <c r="C2372" t="s">
        <v>2145</v>
      </c>
      <c r="D2372" t="s">
        <v>2099</v>
      </c>
      <c r="F2372" s="245" t="s">
        <v>179</v>
      </c>
    </row>
    <row r="2373" spans="1:6" hidden="1" x14ac:dyDescent="0.25">
      <c r="A2373">
        <v>8413</v>
      </c>
      <c r="B2373" t="s">
        <v>231</v>
      </c>
      <c r="C2373" t="s">
        <v>2229</v>
      </c>
      <c r="D2373" t="s">
        <v>2099</v>
      </c>
      <c r="F2373" s="245" t="s">
        <v>195</v>
      </c>
    </row>
    <row r="2374" spans="1:6" hidden="1" x14ac:dyDescent="0.25">
      <c r="A2374">
        <v>8414</v>
      </c>
      <c r="B2374" t="s">
        <v>231</v>
      </c>
      <c r="C2374" t="s">
        <v>2230</v>
      </c>
      <c r="D2374" t="s">
        <v>2099</v>
      </c>
      <c r="F2374" s="245" t="s">
        <v>195</v>
      </c>
    </row>
    <row r="2375" spans="1:6" hidden="1" x14ac:dyDescent="0.25">
      <c r="A2375">
        <v>8415</v>
      </c>
      <c r="B2375" t="s">
        <v>231</v>
      </c>
      <c r="C2375" t="s">
        <v>2231</v>
      </c>
      <c r="D2375" t="s">
        <v>2099</v>
      </c>
      <c r="F2375" s="245" t="s">
        <v>195</v>
      </c>
    </row>
    <row r="2376" spans="1:6" hidden="1" x14ac:dyDescent="0.25">
      <c r="A2376">
        <v>8416</v>
      </c>
      <c r="B2376" t="s">
        <v>231</v>
      </c>
      <c r="C2376" t="s">
        <v>2232</v>
      </c>
      <c r="D2376" t="s">
        <v>2099</v>
      </c>
      <c r="F2376" s="245" t="s">
        <v>195</v>
      </c>
    </row>
    <row r="2377" spans="1:6" hidden="1" x14ac:dyDescent="0.25">
      <c r="A2377">
        <v>8417</v>
      </c>
      <c r="B2377" t="s">
        <v>231</v>
      </c>
      <c r="C2377" t="s">
        <v>2233</v>
      </c>
      <c r="D2377" t="s">
        <v>2099</v>
      </c>
      <c r="F2377" s="245" t="s">
        <v>195</v>
      </c>
    </row>
    <row r="2378" spans="1:6" hidden="1" x14ac:dyDescent="0.25">
      <c r="A2378">
        <v>8418</v>
      </c>
      <c r="B2378" t="s">
        <v>231</v>
      </c>
      <c r="C2378" t="s">
        <v>2234</v>
      </c>
      <c r="D2378" t="s">
        <v>2099</v>
      </c>
      <c r="F2378" s="245" t="s">
        <v>195</v>
      </c>
    </row>
    <row r="2379" spans="1:6" hidden="1" x14ac:dyDescent="0.25">
      <c r="A2379">
        <v>8419</v>
      </c>
      <c r="B2379" t="s">
        <v>231</v>
      </c>
      <c r="C2379" t="s">
        <v>2235</v>
      </c>
      <c r="D2379" t="s">
        <v>2099</v>
      </c>
      <c r="F2379" s="245" t="s">
        <v>195</v>
      </c>
    </row>
    <row r="2380" spans="1:6" hidden="1" x14ac:dyDescent="0.25">
      <c r="A2380">
        <v>8420</v>
      </c>
      <c r="B2380" t="s">
        <v>243</v>
      </c>
      <c r="C2380" t="s">
        <v>2236</v>
      </c>
      <c r="D2380" t="s">
        <v>2099</v>
      </c>
      <c r="F2380" s="245" t="s">
        <v>187</v>
      </c>
    </row>
    <row r="2381" spans="1:6" hidden="1" x14ac:dyDescent="0.25">
      <c r="A2381">
        <v>8422</v>
      </c>
      <c r="B2381" t="s">
        <v>231</v>
      </c>
      <c r="C2381" t="s">
        <v>2237</v>
      </c>
      <c r="D2381" t="s">
        <v>2099</v>
      </c>
      <c r="F2381" s="245" t="s">
        <v>195</v>
      </c>
    </row>
    <row r="2382" spans="1:6" hidden="1" x14ac:dyDescent="0.25">
      <c r="A2382">
        <v>8423</v>
      </c>
      <c r="B2382" t="s">
        <v>231</v>
      </c>
      <c r="C2382" t="s">
        <v>2238</v>
      </c>
      <c r="D2382" t="s">
        <v>2099</v>
      </c>
      <c r="F2382" s="245" t="s">
        <v>195</v>
      </c>
    </row>
    <row r="2383" spans="1:6" hidden="1" x14ac:dyDescent="0.25">
      <c r="A2383">
        <v>8424</v>
      </c>
      <c r="B2383" t="s">
        <v>231</v>
      </c>
      <c r="C2383" t="s">
        <v>2239</v>
      </c>
      <c r="D2383" t="s">
        <v>2099</v>
      </c>
      <c r="F2383" s="245" t="s">
        <v>195</v>
      </c>
    </row>
    <row r="2384" spans="1:6" hidden="1" x14ac:dyDescent="0.25">
      <c r="A2384">
        <v>8425</v>
      </c>
      <c r="B2384" t="s">
        <v>231</v>
      </c>
      <c r="C2384" t="s">
        <v>2240</v>
      </c>
      <c r="D2384" t="s">
        <v>2099</v>
      </c>
      <c r="F2384" s="245" t="s">
        <v>195</v>
      </c>
    </row>
    <row r="2385" spans="1:6" hidden="1" x14ac:dyDescent="0.25">
      <c r="A2385">
        <v>8426</v>
      </c>
      <c r="B2385" t="s">
        <v>231</v>
      </c>
      <c r="C2385" t="s">
        <v>2241</v>
      </c>
      <c r="D2385" t="s">
        <v>2099</v>
      </c>
      <c r="F2385" s="245" t="s">
        <v>195</v>
      </c>
    </row>
    <row r="2386" spans="1:6" hidden="1" x14ac:dyDescent="0.25">
      <c r="A2386">
        <v>8427</v>
      </c>
      <c r="B2386" t="s">
        <v>231</v>
      </c>
      <c r="C2386" t="s">
        <v>2242</v>
      </c>
      <c r="D2386" t="s">
        <v>2099</v>
      </c>
      <c r="F2386" s="245" t="s">
        <v>195</v>
      </c>
    </row>
    <row r="2387" spans="1:6" hidden="1" x14ac:dyDescent="0.25">
      <c r="A2387">
        <v>8428</v>
      </c>
      <c r="B2387" t="s">
        <v>231</v>
      </c>
      <c r="C2387" t="s">
        <v>2243</v>
      </c>
      <c r="D2387" t="s">
        <v>2099</v>
      </c>
      <c r="F2387" s="245" t="s">
        <v>195</v>
      </c>
    </row>
    <row r="2388" spans="1:6" hidden="1" x14ac:dyDescent="0.25">
      <c r="A2388">
        <v>8429</v>
      </c>
      <c r="B2388" t="s">
        <v>231</v>
      </c>
      <c r="C2388" t="s">
        <v>2244</v>
      </c>
      <c r="D2388" t="s">
        <v>2099</v>
      </c>
      <c r="F2388" s="245" t="s">
        <v>195</v>
      </c>
    </row>
    <row r="2389" spans="1:6" hidden="1" x14ac:dyDescent="0.25">
      <c r="A2389">
        <v>8430</v>
      </c>
      <c r="B2389" t="s">
        <v>231</v>
      </c>
      <c r="C2389" t="s">
        <v>2245</v>
      </c>
      <c r="D2389" t="s">
        <v>2099</v>
      </c>
      <c r="F2389" s="245" t="s">
        <v>195</v>
      </c>
    </row>
    <row r="2390" spans="1:6" hidden="1" x14ac:dyDescent="0.25">
      <c r="A2390">
        <v>8431</v>
      </c>
      <c r="B2390" t="s">
        <v>231</v>
      </c>
      <c r="C2390" t="s">
        <v>2246</v>
      </c>
      <c r="D2390" t="s">
        <v>2247</v>
      </c>
      <c r="F2390" s="245" t="s">
        <v>191</v>
      </c>
    </row>
    <row r="2391" spans="1:6" hidden="1" x14ac:dyDescent="0.25">
      <c r="A2391">
        <v>8432</v>
      </c>
      <c r="B2391" t="s">
        <v>231</v>
      </c>
      <c r="C2391" t="s">
        <v>2248</v>
      </c>
      <c r="D2391" t="s">
        <v>2247</v>
      </c>
      <c r="F2391" s="245" t="s">
        <v>191</v>
      </c>
    </row>
    <row r="2392" spans="1:6" hidden="1" x14ac:dyDescent="0.25">
      <c r="A2392">
        <v>8433</v>
      </c>
      <c r="B2392" t="s">
        <v>231</v>
      </c>
      <c r="C2392" t="s">
        <v>2249</v>
      </c>
      <c r="D2392" t="s">
        <v>2247</v>
      </c>
      <c r="F2392" s="245" t="s">
        <v>191</v>
      </c>
    </row>
    <row r="2393" spans="1:6" hidden="1" x14ac:dyDescent="0.25">
      <c r="A2393">
        <v>8434</v>
      </c>
      <c r="B2393" t="s">
        <v>231</v>
      </c>
      <c r="C2393" t="s">
        <v>2250</v>
      </c>
      <c r="D2393" t="s">
        <v>2247</v>
      </c>
      <c r="F2393" s="245" t="s">
        <v>191</v>
      </c>
    </row>
    <row r="2394" spans="1:6" hidden="1" x14ac:dyDescent="0.25">
      <c r="A2394">
        <v>8435</v>
      </c>
      <c r="B2394" t="s">
        <v>231</v>
      </c>
      <c r="C2394" t="s">
        <v>2251</v>
      </c>
      <c r="D2394" t="s">
        <v>2099</v>
      </c>
      <c r="F2394" s="245" t="s">
        <v>195</v>
      </c>
    </row>
    <row r="2395" spans="1:6" hidden="1" x14ac:dyDescent="0.25">
      <c r="A2395">
        <v>8438</v>
      </c>
      <c r="B2395" t="s">
        <v>231</v>
      </c>
      <c r="C2395" t="s">
        <v>2252</v>
      </c>
      <c r="D2395" t="s">
        <v>2247</v>
      </c>
      <c r="F2395" s="245" t="s">
        <v>191</v>
      </c>
    </row>
    <row r="2396" spans="1:6" hidden="1" x14ac:dyDescent="0.25">
      <c r="A2396">
        <v>8439</v>
      </c>
      <c r="B2396" t="s">
        <v>231</v>
      </c>
      <c r="C2396" t="s">
        <v>2253</v>
      </c>
      <c r="D2396" t="s">
        <v>2247</v>
      </c>
      <c r="F2396" s="245" t="s">
        <v>191</v>
      </c>
    </row>
    <row r="2397" spans="1:6" hidden="1" x14ac:dyDescent="0.25">
      <c r="A2397">
        <v>8440</v>
      </c>
      <c r="B2397" t="s">
        <v>243</v>
      </c>
      <c r="C2397" t="s">
        <v>2254</v>
      </c>
      <c r="D2397" t="s">
        <v>2099</v>
      </c>
      <c r="F2397" s="245" t="s">
        <v>187</v>
      </c>
    </row>
    <row r="2398" spans="1:6" hidden="1" x14ac:dyDescent="0.25">
      <c r="A2398">
        <v>8441</v>
      </c>
      <c r="B2398" t="s">
        <v>231</v>
      </c>
      <c r="C2398" t="s">
        <v>2255</v>
      </c>
      <c r="D2398" t="s">
        <v>2099</v>
      </c>
      <c r="F2398" s="245" t="s">
        <v>195</v>
      </c>
    </row>
    <row r="2399" spans="1:6" hidden="1" x14ac:dyDescent="0.25">
      <c r="A2399">
        <v>8442</v>
      </c>
      <c r="B2399" t="s">
        <v>231</v>
      </c>
      <c r="C2399" t="s">
        <v>2256</v>
      </c>
      <c r="D2399" t="s">
        <v>2099</v>
      </c>
      <c r="F2399" s="245" t="s">
        <v>195</v>
      </c>
    </row>
    <row r="2400" spans="1:6" hidden="1" x14ac:dyDescent="0.25">
      <c r="A2400">
        <v>8443</v>
      </c>
      <c r="B2400" t="s">
        <v>231</v>
      </c>
      <c r="C2400" t="s">
        <v>2257</v>
      </c>
      <c r="D2400" t="s">
        <v>2099</v>
      </c>
      <c r="F2400" s="245" t="s">
        <v>195</v>
      </c>
    </row>
    <row r="2401" spans="1:6" hidden="1" x14ac:dyDescent="0.25">
      <c r="A2401">
        <v>8444</v>
      </c>
      <c r="B2401" t="s">
        <v>231</v>
      </c>
      <c r="C2401" t="s">
        <v>2258</v>
      </c>
      <c r="D2401" t="s">
        <v>2099</v>
      </c>
      <c r="F2401" s="245" t="s">
        <v>195</v>
      </c>
    </row>
    <row r="2402" spans="1:6" hidden="1" x14ac:dyDescent="0.25">
      <c r="A2402">
        <v>8445</v>
      </c>
      <c r="B2402" t="s">
        <v>231</v>
      </c>
      <c r="C2402" t="s">
        <v>2259</v>
      </c>
      <c r="D2402" t="s">
        <v>2099</v>
      </c>
      <c r="F2402" s="245" t="s">
        <v>195</v>
      </c>
    </row>
    <row r="2403" spans="1:6" hidden="1" x14ac:dyDescent="0.25">
      <c r="A2403">
        <v>8446</v>
      </c>
      <c r="B2403" t="s">
        <v>231</v>
      </c>
      <c r="C2403" t="s">
        <v>2260</v>
      </c>
      <c r="D2403" t="s">
        <v>2099</v>
      </c>
      <c r="F2403" s="245" t="s">
        <v>195</v>
      </c>
    </row>
    <row r="2404" spans="1:6" hidden="1" x14ac:dyDescent="0.25">
      <c r="A2404">
        <v>8447</v>
      </c>
      <c r="B2404" t="s">
        <v>243</v>
      </c>
      <c r="C2404" t="s">
        <v>2227</v>
      </c>
      <c r="D2404" t="s">
        <v>2099</v>
      </c>
      <c r="F2404" s="245" t="s">
        <v>187</v>
      </c>
    </row>
    <row r="2405" spans="1:6" hidden="1" x14ac:dyDescent="0.25">
      <c r="A2405">
        <v>8448</v>
      </c>
      <c r="B2405" t="s">
        <v>243</v>
      </c>
      <c r="C2405" t="s">
        <v>2227</v>
      </c>
      <c r="D2405" t="s">
        <v>2099</v>
      </c>
      <c r="F2405" s="245" t="s">
        <v>187</v>
      </c>
    </row>
    <row r="2406" spans="1:6" hidden="1" x14ac:dyDescent="0.25">
      <c r="A2406">
        <v>8449</v>
      </c>
      <c r="B2406" t="s">
        <v>231</v>
      </c>
      <c r="C2406" t="s">
        <v>2261</v>
      </c>
      <c r="D2406" t="s">
        <v>2099</v>
      </c>
      <c r="F2406" s="245" t="s">
        <v>195</v>
      </c>
    </row>
    <row r="2407" spans="1:6" hidden="1" x14ac:dyDescent="0.25">
      <c r="A2407">
        <v>8451</v>
      </c>
      <c r="B2407" t="s">
        <v>243</v>
      </c>
      <c r="C2407" t="s">
        <v>2227</v>
      </c>
      <c r="D2407" t="s">
        <v>2099</v>
      </c>
      <c r="F2407" s="245" t="s">
        <v>187</v>
      </c>
    </row>
    <row r="2408" spans="1:6" hidden="1" x14ac:dyDescent="0.25">
      <c r="A2408">
        <v>8452</v>
      </c>
      <c r="B2408" t="s">
        <v>231</v>
      </c>
      <c r="C2408" t="s">
        <v>2262</v>
      </c>
      <c r="D2408" t="s">
        <v>2099</v>
      </c>
      <c r="F2408" s="245" t="s">
        <v>195</v>
      </c>
    </row>
    <row r="2409" spans="1:6" hidden="1" x14ac:dyDescent="0.25">
      <c r="A2409">
        <v>8454</v>
      </c>
      <c r="B2409" t="s">
        <v>231</v>
      </c>
      <c r="C2409" t="s">
        <v>2263</v>
      </c>
      <c r="D2409" t="s">
        <v>2099</v>
      </c>
      <c r="F2409" s="245" t="s">
        <v>195</v>
      </c>
    </row>
    <row r="2410" spans="1:6" hidden="1" x14ac:dyDescent="0.25">
      <c r="A2410">
        <v>8455</v>
      </c>
      <c r="B2410" t="s">
        <v>231</v>
      </c>
      <c r="C2410" t="s">
        <v>2264</v>
      </c>
      <c r="D2410" t="s">
        <v>2099</v>
      </c>
      <c r="F2410" s="245" t="s">
        <v>195</v>
      </c>
    </row>
    <row r="2411" spans="1:6" hidden="1" x14ac:dyDescent="0.25">
      <c r="A2411">
        <v>8456</v>
      </c>
      <c r="B2411" t="s">
        <v>231</v>
      </c>
      <c r="C2411" t="s">
        <v>2265</v>
      </c>
      <c r="D2411" t="s">
        <v>2099</v>
      </c>
      <c r="F2411" s="245" t="s">
        <v>195</v>
      </c>
    </row>
    <row r="2412" spans="1:6" hidden="1" x14ac:dyDescent="0.25">
      <c r="A2412">
        <v>8457</v>
      </c>
      <c r="B2412" t="s">
        <v>231</v>
      </c>
      <c r="C2412" t="s">
        <v>2266</v>
      </c>
      <c r="D2412" t="s">
        <v>2099</v>
      </c>
      <c r="F2412" s="245" t="s">
        <v>195</v>
      </c>
    </row>
    <row r="2413" spans="1:6" hidden="1" x14ac:dyDescent="0.25">
      <c r="A2413">
        <v>8458</v>
      </c>
      <c r="B2413" t="s">
        <v>231</v>
      </c>
      <c r="C2413" t="s">
        <v>2267</v>
      </c>
      <c r="D2413" t="s">
        <v>2099</v>
      </c>
      <c r="F2413" s="245" t="s">
        <v>195</v>
      </c>
    </row>
    <row r="2414" spans="1:6" hidden="1" x14ac:dyDescent="0.25">
      <c r="A2414">
        <v>8460</v>
      </c>
      <c r="B2414" t="s">
        <v>243</v>
      </c>
      <c r="C2414" t="s">
        <v>2268</v>
      </c>
      <c r="D2414" t="s">
        <v>2099</v>
      </c>
      <c r="F2414" s="245" t="s">
        <v>187</v>
      </c>
    </row>
    <row r="2415" spans="1:6" hidden="1" x14ac:dyDescent="0.25">
      <c r="A2415">
        <v>8468</v>
      </c>
      <c r="B2415" t="s">
        <v>231</v>
      </c>
      <c r="C2415" t="s">
        <v>2269</v>
      </c>
      <c r="D2415" t="s">
        <v>2099</v>
      </c>
      <c r="F2415" s="245" t="s">
        <v>195</v>
      </c>
    </row>
    <row r="2416" spans="1:6" hidden="1" x14ac:dyDescent="0.25">
      <c r="A2416">
        <v>8469</v>
      </c>
      <c r="B2416" t="s">
        <v>231</v>
      </c>
      <c r="C2416" t="s">
        <v>2270</v>
      </c>
      <c r="D2416" t="s">
        <v>2099</v>
      </c>
      <c r="F2416" s="245" t="s">
        <v>195</v>
      </c>
    </row>
    <row r="2417" spans="1:6" hidden="1" x14ac:dyDescent="0.25">
      <c r="A2417">
        <v>8471</v>
      </c>
      <c r="B2417" t="s">
        <v>231</v>
      </c>
      <c r="C2417" t="s">
        <v>2271</v>
      </c>
      <c r="D2417" t="s">
        <v>2099</v>
      </c>
      <c r="F2417" s="245" t="s">
        <v>195</v>
      </c>
    </row>
    <row r="2418" spans="1:6" hidden="1" x14ac:dyDescent="0.25">
      <c r="A2418">
        <v>8473</v>
      </c>
      <c r="B2418" t="s">
        <v>231</v>
      </c>
      <c r="C2418" t="s">
        <v>2272</v>
      </c>
      <c r="D2418" t="s">
        <v>2099</v>
      </c>
      <c r="F2418" s="245" t="s">
        <v>195</v>
      </c>
    </row>
    <row r="2419" spans="1:6" hidden="1" x14ac:dyDescent="0.25">
      <c r="A2419">
        <v>8474</v>
      </c>
      <c r="B2419" t="s">
        <v>231</v>
      </c>
      <c r="C2419" t="s">
        <v>2273</v>
      </c>
      <c r="D2419" t="s">
        <v>2099</v>
      </c>
      <c r="F2419" s="245" t="s">
        <v>195</v>
      </c>
    </row>
    <row r="2420" spans="1:6" hidden="1" x14ac:dyDescent="0.25">
      <c r="A2420">
        <v>8475</v>
      </c>
      <c r="B2420" t="s">
        <v>231</v>
      </c>
      <c r="C2420" t="s">
        <v>2274</v>
      </c>
      <c r="D2420" t="s">
        <v>2099</v>
      </c>
      <c r="F2420" s="245" t="s">
        <v>195</v>
      </c>
    </row>
    <row r="2421" spans="1:6" hidden="1" x14ac:dyDescent="0.25">
      <c r="A2421">
        <v>8476</v>
      </c>
      <c r="B2421" t="s">
        <v>231</v>
      </c>
      <c r="C2421" t="s">
        <v>2275</v>
      </c>
      <c r="D2421" t="s">
        <v>2099</v>
      </c>
      <c r="F2421" s="245" t="s">
        <v>195</v>
      </c>
    </row>
    <row r="2422" spans="1:6" hidden="1" x14ac:dyDescent="0.25">
      <c r="A2422">
        <v>8477</v>
      </c>
      <c r="B2422" t="s">
        <v>231</v>
      </c>
      <c r="C2422" t="s">
        <v>2276</v>
      </c>
      <c r="D2422" t="s">
        <v>2099</v>
      </c>
      <c r="F2422" s="245" t="s">
        <v>195</v>
      </c>
    </row>
    <row r="2423" spans="1:6" hidden="1" x14ac:dyDescent="0.25">
      <c r="A2423">
        <v>8478</v>
      </c>
      <c r="B2423" t="s">
        <v>231</v>
      </c>
      <c r="C2423" t="s">
        <v>2277</v>
      </c>
      <c r="D2423" t="s">
        <v>2099</v>
      </c>
      <c r="F2423" s="245" t="s">
        <v>195</v>
      </c>
    </row>
    <row r="2424" spans="1:6" hidden="1" x14ac:dyDescent="0.25">
      <c r="A2424">
        <v>8479</v>
      </c>
      <c r="B2424" t="s">
        <v>231</v>
      </c>
      <c r="C2424" t="s">
        <v>2278</v>
      </c>
      <c r="D2424" t="s">
        <v>2099</v>
      </c>
      <c r="F2424" s="245" t="s">
        <v>195</v>
      </c>
    </row>
    <row r="2425" spans="1:6" hidden="1" x14ac:dyDescent="0.25">
      <c r="A2425">
        <v>8481</v>
      </c>
      <c r="B2425" t="s">
        <v>231</v>
      </c>
      <c r="C2425" t="s">
        <v>2279</v>
      </c>
      <c r="D2425" t="s">
        <v>2099</v>
      </c>
      <c r="F2425" s="245" t="s">
        <v>195</v>
      </c>
    </row>
    <row r="2426" spans="1:6" hidden="1" x14ac:dyDescent="0.25">
      <c r="A2426">
        <v>8482</v>
      </c>
      <c r="B2426" t="s">
        <v>231</v>
      </c>
      <c r="C2426" t="s">
        <v>2280</v>
      </c>
      <c r="D2426" t="s">
        <v>2099</v>
      </c>
      <c r="F2426" s="245" t="s">
        <v>195</v>
      </c>
    </row>
    <row r="2427" spans="1:6" hidden="1" x14ac:dyDescent="0.25">
      <c r="A2427">
        <v>8483</v>
      </c>
      <c r="B2427" t="s">
        <v>231</v>
      </c>
      <c r="C2427" t="s">
        <v>2281</v>
      </c>
      <c r="D2427" t="s">
        <v>2099</v>
      </c>
      <c r="F2427" s="245" t="s">
        <v>195</v>
      </c>
    </row>
    <row r="2428" spans="1:6" hidden="1" x14ac:dyDescent="0.25">
      <c r="A2428">
        <v>8484</v>
      </c>
      <c r="B2428" t="s">
        <v>231</v>
      </c>
      <c r="C2428" t="s">
        <v>2282</v>
      </c>
      <c r="D2428" t="s">
        <v>2099</v>
      </c>
      <c r="F2428" s="245" t="s">
        <v>195</v>
      </c>
    </row>
    <row r="2429" spans="1:6" hidden="1" x14ac:dyDescent="0.25">
      <c r="A2429">
        <v>8485</v>
      </c>
      <c r="B2429" t="s">
        <v>231</v>
      </c>
      <c r="C2429" t="s">
        <v>2283</v>
      </c>
      <c r="D2429" t="s">
        <v>2099</v>
      </c>
      <c r="F2429" s="245" t="s">
        <v>195</v>
      </c>
    </row>
    <row r="2430" spans="1:6" hidden="1" x14ac:dyDescent="0.25">
      <c r="A2430">
        <v>8491</v>
      </c>
      <c r="B2430" t="s">
        <v>231</v>
      </c>
      <c r="C2430" t="s">
        <v>2284</v>
      </c>
      <c r="D2430" t="s">
        <v>2099</v>
      </c>
      <c r="F2430" s="245" t="s">
        <v>195</v>
      </c>
    </row>
    <row r="2431" spans="1:6" hidden="1" x14ac:dyDescent="0.25">
      <c r="A2431">
        <v>8492</v>
      </c>
      <c r="B2431" t="s">
        <v>231</v>
      </c>
      <c r="C2431" t="s">
        <v>2285</v>
      </c>
      <c r="D2431" t="s">
        <v>2099</v>
      </c>
      <c r="F2431" s="245" t="s">
        <v>195</v>
      </c>
    </row>
    <row r="2432" spans="1:6" hidden="1" x14ac:dyDescent="0.25">
      <c r="A2432">
        <v>8493</v>
      </c>
      <c r="B2432" t="s">
        <v>231</v>
      </c>
      <c r="C2432" t="s">
        <v>2286</v>
      </c>
      <c r="D2432" t="s">
        <v>2099</v>
      </c>
      <c r="F2432" s="245" t="s">
        <v>195</v>
      </c>
    </row>
    <row r="2433" spans="1:6" hidden="1" x14ac:dyDescent="0.25">
      <c r="A2433">
        <v>8494</v>
      </c>
      <c r="B2433" t="s">
        <v>231</v>
      </c>
      <c r="C2433" t="s">
        <v>2287</v>
      </c>
      <c r="D2433" t="s">
        <v>2099</v>
      </c>
      <c r="F2433" s="245" t="s">
        <v>195</v>
      </c>
    </row>
    <row r="2434" spans="1:6" hidden="1" x14ac:dyDescent="0.25">
      <c r="A2434">
        <v>8495</v>
      </c>
      <c r="B2434" t="s">
        <v>231</v>
      </c>
      <c r="C2434" t="s">
        <v>2288</v>
      </c>
      <c r="D2434" t="s">
        <v>2099</v>
      </c>
      <c r="F2434" s="245" t="s">
        <v>195</v>
      </c>
    </row>
    <row r="2435" spans="1:6" hidden="1" x14ac:dyDescent="0.25">
      <c r="A2435">
        <v>8496</v>
      </c>
      <c r="B2435" t="s">
        <v>231</v>
      </c>
      <c r="C2435" t="s">
        <v>2289</v>
      </c>
      <c r="D2435" t="s">
        <v>2099</v>
      </c>
      <c r="F2435" s="245" t="s">
        <v>195</v>
      </c>
    </row>
    <row r="2436" spans="1:6" hidden="1" x14ac:dyDescent="0.25">
      <c r="A2436">
        <v>8497</v>
      </c>
      <c r="B2436" t="s">
        <v>231</v>
      </c>
      <c r="C2436" t="s">
        <v>2290</v>
      </c>
      <c r="D2436" t="s">
        <v>2099</v>
      </c>
      <c r="F2436" s="245" t="s">
        <v>195</v>
      </c>
    </row>
    <row r="2437" spans="1:6" hidden="1" x14ac:dyDescent="0.25">
      <c r="A2437">
        <v>8500</v>
      </c>
      <c r="B2437" t="s">
        <v>243</v>
      </c>
      <c r="C2437" t="s">
        <v>2291</v>
      </c>
      <c r="D2437" t="s">
        <v>2099</v>
      </c>
      <c r="F2437" s="245" t="s">
        <v>187</v>
      </c>
    </row>
    <row r="2438" spans="1:6" hidden="1" x14ac:dyDescent="0.25">
      <c r="A2438">
        <v>8511</v>
      </c>
      <c r="B2438" t="s">
        <v>243</v>
      </c>
      <c r="C2438" t="s">
        <v>2291</v>
      </c>
      <c r="D2438" t="s">
        <v>2099</v>
      </c>
      <c r="F2438" s="245" t="s">
        <v>187</v>
      </c>
    </row>
    <row r="2439" spans="1:6" hidden="1" x14ac:dyDescent="0.25">
      <c r="A2439">
        <v>8512</v>
      </c>
      <c r="B2439" t="s">
        <v>231</v>
      </c>
      <c r="C2439" t="s">
        <v>2292</v>
      </c>
      <c r="D2439" t="s">
        <v>2099</v>
      </c>
      <c r="F2439" s="245" t="s">
        <v>195</v>
      </c>
    </row>
    <row r="2440" spans="1:6" hidden="1" x14ac:dyDescent="0.25">
      <c r="A2440">
        <v>8513</v>
      </c>
      <c r="B2440" t="s">
        <v>231</v>
      </c>
      <c r="C2440" t="s">
        <v>2293</v>
      </c>
      <c r="D2440" t="s">
        <v>2099</v>
      </c>
      <c r="F2440" s="245" t="s">
        <v>195</v>
      </c>
    </row>
    <row r="2441" spans="1:6" hidden="1" x14ac:dyDescent="0.25">
      <c r="A2441">
        <v>8514</v>
      </c>
      <c r="B2441" t="s">
        <v>231</v>
      </c>
      <c r="C2441" t="s">
        <v>2294</v>
      </c>
      <c r="D2441" t="s">
        <v>2099</v>
      </c>
      <c r="F2441" s="245" t="s">
        <v>195</v>
      </c>
    </row>
    <row r="2442" spans="1:6" hidden="1" x14ac:dyDescent="0.25">
      <c r="A2442">
        <v>8515</v>
      </c>
      <c r="B2442" t="s">
        <v>231</v>
      </c>
      <c r="C2442" t="s">
        <v>2295</v>
      </c>
      <c r="D2442" t="s">
        <v>2099</v>
      </c>
      <c r="F2442" s="245" t="s">
        <v>195</v>
      </c>
    </row>
    <row r="2443" spans="1:6" hidden="1" x14ac:dyDescent="0.25">
      <c r="A2443">
        <v>8516</v>
      </c>
      <c r="B2443" t="s">
        <v>231</v>
      </c>
      <c r="C2443" t="s">
        <v>2296</v>
      </c>
      <c r="D2443" t="s">
        <v>2099</v>
      </c>
      <c r="F2443" s="245" t="s">
        <v>195</v>
      </c>
    </row>
    <row r="2444" spans="1:6" hidden="1" x14ac:dyDescent="0.25">
      <c r="A2444">
        <v>8517</v>
      </c>
      <c r="B2444" t="s">
        <v>231</v>
      </c>
      <c r="C2444" t="s">
        <v>2297</v>
      </c>
      <c r="D2444" t="s">
        <v>2099</v>
      </c>
      <c r="F2444" s="245" t="s">
        <v>195</v>
      </c>
    </row>
    <row r="2445" spans="1:6" hidden="1" x14ac:dyDescent="0.25">
      <c r="A2445">
        <v>8518</v>
      </c>
      <c r="B2445" t="s">
        <v>231</v>
      </c>
      <c r="C2445" t="s">
        <v>2298</v>
      </c>
      <c r="D2445" t="s">
        <v>2099</v>
      </c>
      <c r="F2445" s="245" t="s">
        <v>195</v>
      </c>
    </row>
    <row r="2446" spans="1:6" hidden="1" x14ac:dyDescent="0.25">
      <c r="A2446">
        <v>8521</v>
      </c>
      <c r="B2446" t="s">
        <v>231</v>
      </c>
      <c r="C2446" t="s">
        <v>2299</v>
      </c>
      <c r="D2446" t="s">
        <v>2099</v>
      </c>
      <c r="F2446" s="245" t="s">
        <v>195</v>
      </c>
    </row>
    <row r="2447" spans="1:6" hidden="1" x14ac:dyDescent="0.25">
      <c r="A2447">
        <v>8522</v>
      </c>
      <c r="B2447" t="s">
        <v>231</v>
      </c>
      <c r="C2447" t="s">
        <v>2300</v>
      </c>
      <c r="D2447" t="s">
        <v>2099</v>
      </c>
      <c r="F2447" s="245" t="s">
        <v>195</v>
      </c>
    </row>
    <row r="2448" spans="1:6" hidden="1" x14ac:dyDescent="0.25">
      <c r="A2448">
        <v>8523</v>
      </c>
      <c r="B2448" t="s">
        <v>231</v>
      </c>
      <c r="C2448" t="s">
        <v>2301</v>
      </c>
      <c r="D2448" t="s">
        <v>2099</v>
      </c>
      <c r="F2448" s="245" t="s">
        <v>195</v>
      </c>
    </row>
    <row r="2449" spans="1:6" hidden="1" x14ac:dyDescent="0.25">
      <c r="A2449">
        <v>8531</v>
      </c>
      <c r="B2449" t="s">
        <v>231</v>
      </c>
      <c r="C2449" t="s">
        <v>2302</v>
      </c>
      <c r="D2449" t="s">
        <v>2099</v>
      </c>
      <c r="F2449" s="245" t="s">
        <v>195</v>
      </c>
    </row>
    <row r="2450" spans="1:6" hidden="1" x14ac:dyDescent="0.25">
      <c r="A2450">
        <v>8532</v>
      </c>
      <c r="B2450" t="s">
        <v>231</v>
      </c>
      <c r="C2450" t="s">
        <v>2302</v>
      </c>
      <c r="D2450" t="s">
        <v>2099</v>
      </c>
      <c r="F2450" s="245" t="s">
        <v>195</v>
      </c>
    </row>
    <row r="2451" spans="1:6" hidden="1" x14ac:dyDescent="0.25">
      <c r="A2451">
        <v>8533</v>
      </c>
      <c r="B2451" t="s">
        <v>231</v>
      </c>
      <c r="C2451" t="s">
        <v>2303</v>
      </c>
      <c r="D2451" t="s">
        <v>2099</v>
      </c>
      <c r="F2451" s="245" t="s">
        <v>195</v>
      </c>
    </row>
    <row r="2452" spans="1:6" hidden="1" x14ac:dyDescent="0.25">
      <c r="A2452">
        <v>8541</v>
      </c>
      <c r="B2452" t="s">
        <v>231</v>
      </c>
      <c r="C2452" t="s">
        <v>2304</v>
      </c>
      <c r="D2452" t="s">
        <v>2099</v>
      </c>
      <c r="F2452" s="245" t="s">
        <v>195</v>
      </c>
    </row>
    <row r="2453" spans="1:6" hidden="1" x14ac:dyDescent="0.25">
      <c r="A2453">
        <v>8542</v>
      </c>
      <c r="B2453" t="s">
        <v>231</v>
      </c>
      <c r="C2453" t="s">
        <v>2305</v>
      </c>
      <c r="D2453" t="s">
        <v>2099</v>
      </c>
      <c r="F2453" s="245" t="s">
        <v>195</v>
      </c>
    </row>
    <row r="2454" spans="1:6" hidden="1" x14ac:dyDescent="0.25">
      <c r="A2454">
        <v>8543</v>
      </c>
      <c r="B2454" t="s">
        <v>231</v>
      </c>
      <c r="C2454" t="s">
        <v>2306</v>
      </c>
      <c r="D2454" t="s">
        <v>2099</v>
      </c>
      <c r="F2454" s="245" t="s">
        <v>195</v>
      </c>
    </row>
    <row r="2455" spans="1:6" hidden="1" x14ac:dyDescent="0.25">
      <c r="A2455">
        <v>8551</v>
      </c>
      <c r="B2455" t="s">
        <v>231</v>
      </c>
      <c r="C2455" t="s">
        <v>2307</v>
      </c>
      <c r="D2455" t="s">
        <v>2099</v>
      </c>
      <c r="F2455" s="245" t="s">
        <v>195</v>
      </c>
    </row>
    <row r="2456" spans="1:6" hidden="1" x14ac:dyDescent="0.25">
      <c r="A2456">
        <v>8552</v>
      </c>
      <c r="B2456" t="s">
        <v>231</v>
      </c>
      <c r="C2456" t="s">
        <v>2308</v>
      </c>
      <c r="D2456" t="s">
        <v>2099</v>
      </c>
      <c r="F2456" s="245" t="s">
        <v>195</v>
      </c>
    </row>
    <row r="2457" spans="1:6" hidden="1" x14ac:dyDescent="0.25">
      <c r="A2457">
        <v>8553</v>
      </c>
      <c r="B2457" t="s">
        <v>231</v>
      </c>
      <c r="C2457" t="s">
        <v>2309</v>
      </c>
      <c r="D2457" t="s">
        <v>2099</v>
      </c>
      <c r="F2457" s="245" t="s">
        <v>195</v>
      </c>
    </row>
    <row r="2458" spans="1:6" hidden="1" x14ac:dyDescent="0.25">
      <c r="A2458">
        <v>8554</v>
      </c>
      <c r="B2458" t="s">
        <v>231</v>
      </c>
      <c r="C2458" t="s">
        <v>2310</v>
      </c>
      <c r="D2458" t="s">
        <v>2099</v>
      </c>
      <c r="F2458" s="245" t="s">
        <v>195</v>
      </c>
    </row>
    <row r="2459" spans="1:6" hidden="1" x14ac:dyDescent="0.25">
      <c r="A2459">
        <v>8555</v>
      </c>
      <c r="B2459" t="s">
        <v>231</v>
      </c>
      <c r="C2459" t="s">
        <v>2311</v>
      </c>
      <c r="D2459" t="s">
        <v>2099</v>
      </c>
      <c r="F2459" s="245" t="s">
        <v>195</v>
      </c>
    </row>
    <row r="2460" spans="1:6" hidden="1" x14ac:dyDescent="0.25">
      <c r="A2460">
        <v>8556</v>
      </c>
      <c r="B2460" t="s">
        <v>231</v>
      </c>
      <c r="C2460" t="s">
        <v>2312</v>
      </c>
      <c r="D2460" t="s">
        <v>2099</v>
      </c>
      <c r="F2460" s="245" t="s">
        <v>195</v>
      </c>
    </row>
    <row r="2461" spans="1:6" hidden="1" x14ac:dyDescent="0.25">
      <c r="A2461">
        <v>8557</v>
      </c>
      <c r="B2461" t="s">
        <v>231</v>
      </c>
      <c r="C2461" t="s">
        <v>2313</v>
      </c>
      <c r="D2461" t="s">
        <v>2099</v>
      </c>
      <c r="F2461" s="245" t="s">
        <v>195</v>
      </c>
    </row>
    <row r="2462" spans="1:6" hidden="1" x14ac:dyDescent="0.25">
      <c r="A2462">
        <v>8558</v>
      </c>
      <c r="B2462" t="s">
        <v>231</v>
      </c>
      <c r="C2462" t="s">
        <v>2314</v>
      </c>
      <c r="D2462" t="s">
        <v>2099</v>
      </c>
      <c r="F2462" s="245" t="s">
        <v>195</v>
      </c>
    </row>
    <row r="2463" spans="1:6" hidden="1" x14ac:dyDescent="0.25">
      <c r="A2463">
        <v>8561</v>
      </c>
      <c r="B2463" t="s">
        <v>231</v>
      </c>
      <c r="C2463" t="s">
        <v>2315</v>
      </c>
      <c r="D2463" t="s">
        <v>2099</v>
      </c>
      <c r="F2463" s="245" t="s">
        <v>195</v>
      </c>
    </row>
    <row r="2464" spans="1:6" hidden="1" x14ac:dyDescent="0.25">
      <c r="A2464">
        <v>8562</v>
      </c>
      <c r="B2464" t="s">
        <v>231</v>
      </c>
      <c r="C2464" t="s">
        <v>2316</v>
      </c>
      <c r="D2464" t="s">
        <v>2099</v>
      </c>
      <c r="F2464" s="245" t="s">
        <v>195</v>
      </c>
    </row>
    <row r="2465" spans="1:6" hidden="1" x14ac:dyDescent="0.25">
      <c r="A2465">
        <v>8563</v>
      </c>
      <c r="B2465" t="s">
        <v>231</v>
      </c>
      <c r="C2465" t="s">
        <v>2317</v>
      </c>
      <c r="D2465" t="s">
        <v>2099</v>
      </c>
      <c r="F2465" s="245" t="s">
        <v>195</v>
      </c>
    </row>
    <row r="2466" spans="1:6" hidden="1" x14ac:dyDescent="0.25">
      <c r="A2466">
        <v>8564</v>
      </c>
      <c r="B2466" t="s">
        <v>231</v>
      </c>
      <c r="C2466" t="s">
        <v>2318</v>
      </c>
      <c r="D2466" t="s">
        <v>2099</v>
      </c>
      <c r="F2466" s="245" t="s">
        <v>195</v>
      </c>
    </row>
    <row r="2467" spans="1:6" hidden="1" x14ac:dyDescent="0.25">
      <c r="A2467">
        <v>8565</v>
      </c>
      <c r="B2467" t="s">
        <v>231</v>
      </c>
      <c r="C2467" t="s">
        <v>2319</v>
      </c>
      <c r="D2467" t="s">
        <v>2099</v>
      </c>
      <c r="F2467" s="245" t="s">
        <v>195</v>
      </c>
    </row>
    <row r="2468" spans="1:6" hidden="1" x14ac:dyDescent="0.25">
      <c r="A2468">
        <v>8571</v>
      </c>
      <c r="B2468" t="s">
        <v>231</v>
      </c>
      <c r="C2468" t="s">
        <v>2320</v>
      </c>
      <c r="D2468" t="s">
        <v>2099</v>
      </c>
      <c r="F2468" s="245" t="s">
        <v>195</v>
      </c>
    </row>
    <row r="2469" spans="1:6" hidden="1" x14ac:dyDescent="0.25">
      <c r="A2469">
        <v>8572</v>
      </c>
      <c r="B2469" t="s">
        <v>231</v>
      </c>
      <c r="C2469" t="s">
        <v>2321</v>
      </c>
      <c r="D2469" t="s">
        <v>2099</v>
      </c>
      <c r="F2469" s="245" t="s">
        <v>195</v>
      </c>
    </row>
    <row r="2470" spans="1:6" hidden="1" x14ac:dyDescent="0.25">
      <c r="A2470">
        <v>8581</v>
      </c>
      <c r="B2470" t="s">
        <v>231</v>
      </c>
      <c r="C2470" t="s">
        <v>2322</v>
      </c>
      <c r="D2470" t="s">
        <v>2099</v>
      </c>
      <c r="F2470" s="245" t="s">
        <v>195</v>
      </c>
    </row>
    <row r="2471" spans="1:6" hidden="1" x14ac:dyDescent="0.25">
      <c r="A2471">
        <v>8582</v>
      </c>
      <c r="B2471" t="s">
        <v>231</v>
      </c>
      <c r="C2471" t="s">
        <v>2323</v>
      </c>
      <c r="D2471" t="s">
        <v>2099</v>
      </c>
      <c r="F2471" s="245" t="s">
        <v>195</v>
      </c>
    </row>
    <row r="2472" spans="1:6" hidden="1" x14ac:dyDescent="0.25">
      <c r="A2472">
        <v>8591</v>
      </c>
      <c r="B2472" t="s">
        <v>243</v>
      </c>
      <c r="C2472" t="s">
        <v>2291</v>
      </c>
      <c r="D2472" t="s">
        <v>2099</v>
      </c>
      <c r="F2472" s="245" t="s">
        <v>187</v>
      </c>
    </row>
    <row r="2473" spans="1:6" hidden="1" x14ac:dyDescent="0.25">
      <c r="A2473">
        <v>8592</v>
      </c>
      <c r="B2473" t="s">
        <v>231</v>
      </c>
      <c r="C2473" t="s">
        <v>2324</v>
      </c>
      <c r="D2473" t="s">
        <v>2099</v>
      </c>
      <c r="F2473" s="245" t="s">
        <v>195</v>
      </c>
    </row>
    <row r="2474" spans="1:6" hidden="1" x14ac:dyDescent="0.25">
      <c r="A2474">
        <v>8593</v>
      </c>
      <c r="B2474" t="s">
        <v>231</v>
      </c>
      <c r="C2474" t="s">
        <v>2325</v>
      </c>
      <c r="D2474" t="s">
        <v>2099</v>
      </c>
      <c r="F2474" s="245" t="s">
        <v>195</v>
      </c>
    </row>
    <row r="2475" spans="1:6" hidden="1" x14ac:dyDescent="0.25">
      <c r="A2475">
        <v>8594</v>
      </c>
      <c r="B2475" t="s">
        <v>231</v>
      </c>
      <c r="C2475" t="s">
        <v>2326</v>
      </c>
      <c r="D2475" t="s">
        <v>2099</v>
      </c>
      <c r="F2475" s="245" t="s">
        <v>195</v>
      </c>
    </row>
    <row r="2476" spans="1:6" hidden="1" x14ac:dyDescent="0.25">
      <c r="A2476">
        <v>8595</v>
      </c>
      <c r="B2476" t="s">
        <v>231</v>
      </c>
      <c r="C2476" t="s">
        <v>2327</v>
      </c>
      <c r="D2476" t="s">
        <v>2099</v>
      </c>
      <c r="F2476" s="245" t="s">
        <v>195</v>
      </c>
    </row>
    <row r="2477" spans="1:6" hidden="1" x14ac:dyDescent="0.25">
      <c r="A2477">
        <v>8596</v>
      </c>
      <c r="B2477" t="s">
        <v>231</v>
      </c>
      <c r="C2477" t="s">
        <v>2328</v>
      </c>
      <c r="D2477" t="s">
        <v>2099</v>
      </c>
      <c r="F2477" s="245" t="s">
        <v>195</v>
      </c>
    </row>
    <row r="2478" spans="1:6" hidden="1" x14ac:dyDescent="0.25">
      <c r="A2478">
        <v>8597</v>
      </c>
      <c r="B2478" t="s">
        <v>231</v>
      </c>
      <c r="C2478" t="s">
        <v>2329</v>
      </c>
      <c r="D2478" t="s">
        <v>2099</v>
      </c>
      <c r="F2478" s="245" t="s">
        <v>195</v>
      </c>
    </row>
    <row r="2479" spans="1:6" hidden="1" x14ac:dyDescent="0.25">
      <c r="A2479">
        <v>8598</v>
      </c>
      <c r="B2479" t="s">
        <v>243</v>
      </c>
      <c r="C2479" t="s">
        <v>2291</v>
      </c>
      <c r="D2479" t="s">
        <v>2099</v>
      </c>
      <c r="F2479" s="245" t="s">
        <v>187</v>
      </c>
    </row>
    <row r="2480" spans="1:6" hidden="1" x14ac:dyDescent="0.25">
      <c r="A2480">
        <v>8600</v>
      </c>
      <c r="B2480" t="s">
        <v>243</v>
      </c>
      <c r="C2480" t="s">
        <v>2330</v>
      </c>
      <c r="D2480" t="s">
        <v>422</v>
      </c>
      <c r="F2480" s="245" t="s">
        <v>187</v>
      </c>
    </row>
    <row r="2481" spans="1:6" hidden="1" x14ac:dyDescent="0.25">
      <c r="A2481">
        <v>8609</v>
      </c>
      <c r="B2481" t="s">
        <v>243</v>
      </c>
      <c r="C2481" t="s">
        <v>2330</v>
      </c>
      <c r="D2481" t="s">
        <v>422</v>
      </c>
      <c r="F2481" s="245" t="s">
        <v>187</v>
      </c>
    </row>
    <row r="2482" spans="1:6" hidden="1" x14ac:dyDescent="0.25">
      <c r="A2482">
        <v>8611</v>
      </c>
      <c r="B2482" t="s">
        <v>243</v>
      </c>
      <c r="C2482" t="s">
        <v>2330</v>
      </c>
      <c r="D2482" t="s">
        <v>422</v>
      </c>
      <c r="F2482" s="245" t="s">
        <v>187</v>
      </c>
    </row>
    <row r="2483" spans="1:6" hidden="1" x14ac:dyDescent="0.25">
      <c r="A2483">
        <v>8612</v>
      </c>
      <c r="B2483" t="s">
        <v>231</v>
      </c>
      <c r="C2483" t="s">
        <v>2331</v>
      </c>
      <c r="D2483" t="s">
        <v>422</v>
      </c>
      <c r="F2483" s="245" t="s">
        <v>191</v>
      </c>
    </row>
    <row r="2484" spans="1:6" hidden="1" x14ac:dyDescent="0.25">
      <c r="A2484">
        <v>8613</v>
      </c>
      <c r="B2484" t="s">
        <v>231</v>
      </c>
      <c r="C2484" t="s">
        <v>2332</v>
      </c>
      <c r="D2484" t="s">
        <v>422</v>
      </c>
      <c r="F2484" s="245" t="s">
        <v>191</v>
      </c>
    </row>
    <row r="2485" spans="1:6" hidden="1" x14ac:dyDescent="0.25">
      <c r="A2485">
        <v>8614</v>
      </c>
      <c r="B2485" t="s">
        <v>231</v>
      </c>
      <c r="C2485" t="s">
        <v>2333</v>
      </c>
      <c r="D2485" t="s">
        <v>422</v>
      </c>
      <c r="F2485" s="245" t="s">
        <v>191</v>
      </c>
    </row>
    <row r="2486" spans="1:6" hidden="1" x14ac:dyDescent="0.25">
      <c r="A2486">
        <v>8617</v>
      </c>
      <c r="B2486" t="s">
        <v>231</v>
      </c>
      <c r="C2486" t="s">
        <v>2334</v>
      </c>
      <c r="D2486" t="s">
        <v>422</v>
      </c>
      <c r="F2486" s="245" t="s">
        <v>191</v>
      </c>
    </row>
    <row r="2487" spans="1:6" hidden="1" x14ac:dyDescent="0.25">
      <c r="A2487">
        <v>8618</v>
      </c>
      <c r="B2487" t="s">
        <v>231</v>
      </c>
      <c r="C2487" t="s">
        <v>2335</v>
      </c>
      <c r="D2487" t="s">
        <v>422</v>
      </c>
      <c r="F2487" s="245" t="s">
        <v>191</v>
      </c>
    </row>
    <row r="2488" spans="1:6" hidden="1" x14ac:dyDescent="0.25">
      <c r="A2488">
        <v>8619</v>
      </c>
      <c r="B2488" t="s">
        <v>231</v>
      </c>
      <c r="C2488" t="s">
        <v>2336</v>
      </c>
      <c r="D2488" t="s">
        <v>422</v>
      </c>
      <c r="F2488" s="245" t="s">
        <v>191</v>
      </c>
    </row>
    <row r="2489" spans="1:6" hidden="1" x14ac:dyDescent="0.25">
      <c r="A2489">
        <v>8621</v>
      </c>
      <c r="B2489" t="s">
        <v>243</v>
      </c>
      <c r="C2489" t="s">
        <v>2337</v>
      </c>
      <c r="D2489" t="s">
        <v>422</v>
      </c>
      <c r="F2489" s="245" t="s">
        <v>187</v>
      </c>
    </row>
    <row r="2490" spans="1:6" hidden="1" x14ac:dyDescent="0.25">
      <c r="A2490">
        <v>8622</v>
      </c>
      <c r="B2490" t="s">
        <v>231</v>
      </c>
      <c r="C2490" t="s">
        <v>2338</v>
      </c>
      <c r="D2490" t="s">
        <v>422</v>
      </c>
      <c r="F2490" s="245" t="s">
        <v>191</v>
      </c>
    </row>
    <row r="2491" spans="1:6" hidden="1" x14ac:dyDescent="0.25">
      <c r="A2491">
        <v>8623</v>
      </c>
      <c r="B2491" t="s">
        <v>243</v>
      </c>
      <c r="C2491" t="s">
        <v>2339</v>
      </c>
      <c r="D2491" t="s">
        <v>422</v>
      </c>
      <c r="F2491" s="245" t="s">
        <v>187</v>
      </c>
    </row>
    <row r="2492" spans="1:6" hidden="1" x14ac:dyDescent="0.25">
      <c r="A2492">
        <v>8624</v>
      </c>
      <c r="B2492" t="s">
        <v>231</v>
      </c>
      <c r="C2492" t="s">
        <v>2340</v>
      </c>
      <c r="D2492" t="s">
        <v>422</v>
      </c>
      <c r="F2492" s="245" t="s">
        <v>191</v>
      </c>
    </row>
    <row r="2493" spans="1:6" hidden="1" x14ac:dyDescent="0.25">
      <c r="A2493">
        <v>8625</v>
      </c>
      <c r="B2493" t="s">
        <v>231</v>
      </c>
      <c r="C2493" t="s">
        <v>2341</v>
      </c>
      <c r="D2493" t="s">
        <v>422</v>
      </c>
      <c r="F2493" s="245" t="s">
        <v>191</v>
      </c>
    </row>
    <row r="2494" spans="1:6" hidden="1" x14ac:dyDescent="0.25">
      <c r="A2494">
        <v>8626</v>
      </c>
      <c r="B2494" t="s">
        <v>231</v>
      </c>
      <c r="C2494" t="s">
        <v>2342</v>
      </c>
      <c r="D2494" t="s">
        <v>422</v>
      </c>
      <c r="F2494" s="245" t="s">
        <v>191</v>
      </c>
    </row>
    <row r="2495" spans="1:6" hidden="1" x14ac:dyDescent="0.25">
      <c r="A2495">
        <v>8627</v>
      </c>
      <c r="B2495" t="s">
        <v>231</v>
      </c>
      <c r="C2495" t="s">
        <v>2343</v>
      </c>
      <c r="D2495" t="s">
        <v>422</v>
      </c>
      <c r="F2495" s="245" t="s">
        <v>191</v>
      </c>
    </row>
    <row r="2496" spans="1:6" hidden="1" x14ac:dyDescent="0.25">
      <c r="A2496">
        <v>8628</v>
      </c>
      <c r="B2496" t="s">
        <v>231</v>
      </c>
      <c r="C2496" t="s">
        <v>2344</v>
      </c>
      <c r="D2496" t="s">
        <v>422</v>
      </c>
      <c r="F2496" s="245" t="s">
        <v>191</v>
      </c>
    </row>
    <row r="2497" spans="1:6" hidden="1" x14ac:dyDescent="0.25">
      <c r="A2497">
        <v>8630</v>
      </c>
      <c r="B2497" t="s">
        <v>243</v>
      </c>
      <c r="C2497" t="s">
        <v>2345</v>
      </c>
      <c r="D2497" t="s">
        <v>422</v>
      </c>
      <c r="F2497" s="245" t="s">
        <v>187</v>
      </c>
    </row>
    <row r="2498" spans="1:6" hidden="1" x14ac:dyDescent="0.25">
      <c r="A2498">
        <v>8635</v>
      </c>
      <c r="B2498" t="s">
        <v>231</v>
      </c>
      <c r="C2498" t="s">
        <v>2346</v>
      </c>
      <c r="D2498" t="s">
        <v>422</v>
      </c>
      <c r="F2498" s="245" t="s">
        <v>191</v>
      </c>
    </row>
    <row r="2499" spans="1:6" hidden="1" x14ac:dyDescent="0.25">
      <c r="A2499">
        <v>8636</v>
      </c>
      <c r="B2499" t="s">
        <v>231</v>
      </c>
      <c r="C2499" t="s">
        <v>2347</v>
      </c>
      <c r="D2499" t="s">
        <v>422</v>
      </c>
      <c r="F2499" s="245" t="s">
        <v>191</v>
      </c>
    </row>
    <row r="2500" spans="1:6" hidden="1" x14ac:dyDescent="0.25">
      <c r="A2500">
        <v>8637</v>
      </c>
      <c r="B2500" t="s">
        <v>231</v>
      </c>
      <c r="C2500" t="s">
        <v>2348</v>
      </c>
      <c r="D2500" t="s">
        <v>422</v>
      </c>
      <c r="F2500" s="245" t="s">
        <v>191</v>
      </c>
    </row>
    <row r="2501" spans="1:6" hidden="1" x14ac:dyDescent="0.25">
      <c r="A2501">
        <v>8638</v>
      </c>
      <c r="B2501" t="s">
        <v>243</v>
      </c>
      <c r="C2501" t="s">
        <v>2349</v>
      </c>
      <c r="D2501" t="s">
        <v>422</v>
      </c>
      <c r="F2501" s="245" t="s">
        <v>187</v>
      </c>
    </row>
    <row r="2502" spans="1:6" hidden="1" x14ac:dyDescent="0.25">
      <c r="A2502">
        <v>8640</v>
      </c>
      <c r="B2502" t="s">
        <v>243</v>
      </c>
      <c r="C2502" t="s">
        <v>2350</v>
      </c>
      <c r="D2502" t="s">
        <v>422</v>
      </c>
      <c r="F2502" s="245" t="s">
        <v>187</v>
      </c>
    </row>
    <row r="2503" spans="1:6" hidden="1" x14ac:dyDescent="0.25">
      <c r="A2503">
        <v>8644</v>
      </c>
      <c r="B2503" t="s">
        <v>243</v>
      </c>
      <c r="C2503" t="s">
        <v>2350</v>
      </c>
      <c r="D2503" t="s">
        <v>422</v>
      </c>
      <c r="F2503" s="245" t="s">
        <v>187</v>
      </c>
    </row>
    <row r="2504" spans="1:6" hidden="1" x14ac:dyDescent="0.25">
      <c r="A2504">
        <v>8646</v>
      </c>
      <c r="B2504" t="s">
        <v>231</v>
      </c>
      <c r="C2504" t="s">
        <v>2351</v>
      </c>
      <c r="D2504" t="s">
        <v>422</v>
      </c>
      <c r="F2504" s="245" t="s">
        <v>191</v>
      </c>
    </row>
    <row r="2505" spans="1:6" hidden="1" x14ac:dyDescent="0.25">
      <c r="A2505">
        <v>8647</v>
      </c>
      <c r="B2505" t="s">
        <v>231</v>
      </c>
      <c r="C2505" t="s">
        <v>2352</v>
      </c>
      <c r="D2505" t="s">
        <v>422</v>
      </c>
      <c r="F2505" s="245" t="s">
        <v>191</v>
      </c>
    </row>
    <row r="2506" spans="1:6" hidden="1" x14ac:dyDescent="0.25">
      <c r="A2506">
        <v>8648</v>
      </c>
      <c r="B2506" t="s">
        <v>231</v>
      </c>
      <c r="C2506" t="s">
        <v>2353</v>
      </c>
      <c r="D2506" t="s">
        <v>422</v>
      </c>
      <c r="F2506" s="245" t="s">
        <v>191</v>
      </c>
    </row>
    <row r="2507" spans="1:6" hidden="1" x14ac:dyDescent="0.25">
      <c r="A2507">
        <v>8649</v>
      </c>
      <c r="B2507" t="s">
        <v>231</v>
      </c>
      <c r="C2507" t="s">
        <v>2354</v>
      </c>
      <c r="D2507" t="s">
        <v>422</v>
      </c>
      <c r="F2507" s="245" t="s">
        <v>191</v>
      </c>
    </row>
    <row r="2508" spans="1:6" hidden="1" x14ac:dyDescent="0.25">
      <c r="A2508">
        <v>8651</v>
      </c>
      <c r="B2508" t="s">
        <v>231</v>
      </c>
      <c r="C2508" t="s">
        <v>2355</v>
      </c>
      <c r="D2508" t="s">
        <v>422</v>
      </c>
      <c r="F2508" s="245" t="s">
        <v>191</v>
      </c>
    </row>
    <row r="2509" spans="1:6" hidden="1" x14ac:dyDescent="0.25">
      <c r="A2509">
        <v>8652</v>
      </c>
      <c r="B2509" t="s">
        <v>231</v>
      </c>
      <c r="C2509" t="s">
        <v>2356</v>
      </c>
      <c r="D2509" t="s">
        <v>422</v>
      </c>
      <c r="F2509" s="245" t="s">
        <v>191</v>
      </c>
    </row>
    <row r="2510" spans="1:6" hidden="1" x14ac:dyDescent="0.25">
      <c r="A2510">
        <v>8653</v>
      </c>
      <c r="B2510" t="s">
        <v>231</v>
      </c>
      <c r="C2510" t="s">
        <v>2357</v>
      </c>
      <c r="D2510" t="s">
        <v>422</v>
      </c>
      <c r="F2510" s="245" t="s">
        <v>191</v>
      </c>
    </row>
    <row r="2511" spans="1:6" hidden="1" x14ac:dyDescent="0.25">
      <c r="A2511">
        <v>8654</v>
      </c>
      <c r="B2511" t="s">
        <v>231</v>
      </c>
      <c r="C2511" t="s">
        <v>2358</v>
      </c>
      <c r="D2511" t="s">
        <v>422</v>
      </c>
      <c r="F2511" s="245" t="s">
        <v>191</v>
      </c>
    </row>
    <row r="2512" spans="1:6" hidden="1" x14ac:dyDescent="0.25">
      <c r="A2512">
        <v>8655</v>
      </c>
      <c r="B2512" t="s">
        <v>231</v>
      </c>
      <c r="C2512" t="s">
        <v>2359</v>
      </c>
      <c r="D2512" t="s">
        <v>422</v>
      </c>
      <c r="F2512" s="245" t="s">
        <v>191</v>
      </c>
    </row>
    <row r="2513" spans="1:6" hidden="1" x14ac:dyDescent="0.25">
      <c r="A2513">
        <v>8656</v>
      </c>
      <c r="B2513" t="s">
        <v>231</v>
      </c>
      <c r="C2513" t="s">
        <v>2360</v>
      </c>
      <c r="D2513" t="s">
        <v>422</v>
      </c>
      <c r="F2513" s="245" t="s">
        <v>191</v>
      </c>
    </row>
    <row r="2514" spans="1:6" hidden="1" x14ac:dyDescent="0.25">
      <c r="A2514">
        <v>8658</v>
      </c>
      <c r="B2514" t="s">
        <v>231</v>
      </c>
      <c r="C2514" t="s">
        <v>2361</v>
      </c>
      <c r="D2514" t="s">
        <v>422</v>
      </c>
      <c r="F2514" s="245" t="s">
        <v>191</v>
      </c>
    </row>
    <row r="2515" spans="1:6" hidden="1" x14ac:dyDescent="0.25">
      <c r="A2515">
        <v>8660</v>
      </c>
      <c r="B2515" t="s">
        <v>243</v>
      </c>
      <c r="C2515" t="s">
        <v>2362</v>
      </c>
      <c r="D2515" t="s">
        <v>422</v>
      </c>
      <c r="F2515" s="245" t="s">
        <v>187</v>
      </c>
    </row>
    <row r="2516" spans="1:6" hidden="1" x14ac:dyDescent="0.25">
      <c r="A2516">
        <v>8666</v>
      </c>
      <c r="B2516" t="s">
        <v>231</v>
      </c>
      <c r="C2516" t="s">
        <v>2363</v>
      </c>
      <c r="D2516" t="s">
        <v>422</v>
      </c>
      <c r="F2516" s="245" t="s">
        <v>191</v>
      </c>
    </row>
    <row r="2517" spans="1:6" hidden="1" x14ac:dyDescent="0.25">
      <c r="A2517">
        <v>8667</v>
      </c>
      <c r="B2517" t="s">
        <v>231</v>
      </c>
      <c r="C2517" t="s">
        <v>2364</v>
      </c>
      <c r="D2517" t="s">
        <v>422</v>
      </c>
      <c r="F2517" s="245" t="s">
        <v>191</v>
      </c>
    </row>
    <row r="2518" spans="1:6" hidden="1" x14ac:dyDescent="0.25">
      <c r="A2518">
        <v>8668</v>
      </c>
      <c r="B2518" t="s">
        <v>231</v>
      </c>
      <c r="C2518" t="s">
        <v>2365</v>
      </c>
      <c r="D2518" t="s">
        <v>422</v>
      </c>
      <c r="F2518" s="245" t="s">
        <v>191</v>
      </c>
    </row>
    <row r="2519" spans="1:6" hidden="1" x14ac:dyDescent="0.25">
      <c r="A2519">
        <v>8669</v>
      </c>
      <c r="B2519" t="s">
        <v>231</v>
      </c>
      <c r="C2519" t="s">
        <v>1818</v>
      </c>
      <c r="D2519" t="s">
        <v>422</v>
      </c>
      <c r="F2519" s="245" t="s">
        <v>191</v>
      </c>
    </row>
    <row r="2520" spans="1:6" hidden="1" x14ac:dyDescent="0.25">
      <c r="A2520">
        <v>8671</v>
      </c>
      <c r="B2520" t="s">
        <v>231</v>
      </c>
      <c r="C2520" t="s">
        <v>2366</v>
      </c>
      <c r="D2520" t="s">
        <v>422</v>
      </c>
      <c r="F2520" s="245" t="s">
        <v>191</v>
      </c>
    </row>
    <row r="2521" spans="1:6" hidden="1" x14ac:dyDescent="0.25">
      <c r="A2521">
        <v>8672</v>
      </c>
      <c r="B2521" t="s">
        <v>231</v>
      </c>
      <c r="C2521" t="s">
        <v>2367</v>
      </c>
      <c r="D2521" t="s">
        <v>422</v>
      </c>
      <c r="F2521" s="245" t="s">
        <v>191</v>
      </c>
    </row>
    <row r="2522" spans="1:6" hidden="1" x14ac:dyDescent="0.25">
      <c r="A2522">
        <v>8673</v>
      </c>
      <c r="B2522" t="s">
        <v>231</v>
      </c>
      <c r="C2522" t="s">
        <v>2368</v>
      </c>
      <c r="D2522" t="s">
        <v>422</v>
      </c>
      <c r="F2522" s="245" t="s">
        <v>191</v>
      </c>
    </row>
    <row r="2523" spans="1:6" hidden="1" x14ac:dyDescent="0.25">
      <c r="A2523">
        <v>8674</v>
      </c>
      <c r="B2523" t="s">
        <v>231</v>
      </c>
      <c r="C2523" t="s">
        <v>2369</v>
      </c>
      <c r="D2523" t="s">
        <v>422</v>
      </c>
      <c r="F2523" s="245" t="s">
        <v>191</v>
      </c>
    </row>
    <row r="2524" spans="1:6" hidden="1" x14ac:dyDescent="0.25">
      <c r="A2524">
        <v>8675</v>
      </c>
      <c r="B2524" t="s">
        <v>231</v>
      </c>
      <c r="C2524" t="s">
        <v>2370</v>
      </c>
      <c r="D2524" t="s">
        <v>422</v>
      </c>
      <c r="F2524" s="245" t="s">
        <v>191</v>
      </c>
    </row>
    <row r="2525" spans="1:6" hidden="1" x14ac:dyDescent="0.25">
      <c r="A2525">
        <v>8676</v>
      </c>
      <c r="B2525" t="s">
        <v>231</v>
      </c>
      <c r="C2525" t="s">
        <v>2371</v>
      </c>
      <c r="D2525" t="s">
        <v>422</v>
      </c>
      <c r="F2525" s="245" t="s">
        <v>191</v>
      </c>
    </row>
    <row r="2526" spans="1:6" hidden="1" x14ac:dyDescent="0.25">
      <c r="A2526">
        <v>8681</v>
      </c>
      <c r="B2526" t="s">
        <v>231</v>
      </c>
      <c r="C2526" t="s">
        <v>2372</v>
      </c>
      <c r="D2526" t="s">
        <v>422</v>
      </c>
      <c r="F2526" s="245" t="s">
        <v>191</v>
      </c>
    </row>
    <row r="2527" spans="1:6" hidden="1" x14ac:dyDescent="0.25">
      <c r="A2527">
        <v>8683</v>
      </c>
      <c r="B2527" t="s">
        <v>231</v>
      </c>
      <c r="C2527" t="s">
        <v>2373</v>
      </c>
      <c r="D2527" t="s">
        <v>422</v>
      </c>
      <c r="F2527" s="245" t="s">
        <v>191</v>
      </c>
    </row>
    <row r="2528" spans="1:6" hidden="1" x14ac:dyDescent="0.25">
      <c r="A2528">
        <v>8684</v>
      </c>
      <c r="B2528" t="s">
        <v>231</v>
      </c>
      <c r="C2528" t="s">
        <v>2374</v>
      </c>
      <c r="D2528" t="s">
        <v>422</v>
      </c>
      <c r="F2528" s="245" t="s">
        <v>191</v>
      </c>
    </row>
    <row r="2529" spans="1:6" hidden="1" x14ac:dyDescent="0.25">
      <c r="A2529">
        <v>8685</v>
      </c>
      <c r="B2529" t="s">
        <v>231</v>
      </c>
      <c r="C2529" t="s">
        <v>2375</v>
      </c>
      <c r="D2529" t="s">
        <v>422</v>
      </c>
      <c r="F2529" s="245" t="s">
        <v>191</v>
      </c>
    </row>
    <row r="2530" spans="1:6" hidden="1" x14ac:dyDescent="0.25">
      <c r="A2530">
        <v>8691</v>
      </c>
      <c r="B2530" t="s">
        <v>243</v>
      </c>
      <c r="C2530" t="s">
        <v>2345</v>
      </c>
      <c r="D2530" t="s">
        <v>422</v>
      </c>
      <c r="F2530" s="245" t="s">
        <v>187</v>
      </c>
    </row>
    <row r="2531" spans="1:6" hidden="1" x14ac:dyDescent="0.25">
      <c r="A2531">
        <v>8692</v>
      </c>
      <c r="B2531" t="s">
        <v>231</v>
      </c>
      <c r="C2531" t="s">
        <v>2376</v>
      </c>
      <c r="D2531" t="s">
        <v>422</v>
      </c>
      <c r="F2531" s="245" t="s">
        <v>191</v>
      </c>
    </row>
    <row r="2532" spans="1:6" hidden="1" x14ac:dyDescent="0.25">
      <c r="A2532">
        <v>8693</v>
      </c>
      <c r="B2532" t="s">
        <v>243</v>
      </c>
      <c r="C2532" t="s">
        <v>2377</v>
      </c>
      <c r="D2532" t="s">
        <v>422</v>
      </c>
      <c r="F2532" s="245" t="s">
        <v>187</v>
      </c>
    </row>
    <row r="2533" spans="1:6" hidden="1" x14ac:dyDescent="0.25">
      <c r="A2533">
        <v>8694</v>
      </c>
      <c r="B2533" t="s">
        <v>231</v>
      </c>
      <c r="C2533" t="s">
        <v>2378</v>
      </c>
      <c r="D2533" t="s">
        <v>422</v>
      </c>
      <c r="F2533" s="245" t="s">
        <v>191</v>
      </c>
    </row>
    <row r="2534" spans="1:6" hidden="1" x14ac:dyDescent="0.25">
      <c r="A2534">
        <v>8695</v>
      </c>
      <c r="B2534" t="s">
        <v>231</v>
      </c>
      <c r="C2534" t="s">
        <v>2379</v>
      </c>
      <c r="D2534" t="s">
        <v>422</v>
      </c>
      <c r="F2534" s="245" t="s">
        <v>191</v>
      </c>
    </row>
    <row r="2535" spans="1:6" hidden="1" x14ac:dyDescent="0.25">
      <c r="A2535">
        <v>8696</v>
      </c>
      <c r="B2535" t="s">
        <v>231</v>
      </c>
      <c r="C2535" t="s">
        <v>2380</v>
      </c>
      <c r="D2535" t="s">
        <v>422</v>
      </c>
      <c r="F2535" s="245" t="s">
        <v>191</v>
      </c>
    </row>
    <row r="2536" spans="1:6" hidden="1" x14ac:dyDescent="0.25">
      <c r="A2536">
        <v>8697</v>
      </c>
      <c r="B2536" t="s">
        <v>231</v>
      </c>
      <c r="C2536" t="s">
        <v>2381</v>
      </c>
      <c r="D2536" t="s">
        <v>422</v>
      </c>
      <c r="F2536" s="245" t="s">
        <v>191</v>
      </c>
    </row>
    <row r="2537" spans="1:6" hidden="1" x14ac:dyDescent="0.25">
      <c r="A2537">
        <v>8698</v>
      </c>
      <c r="B2537" t="s">
        <v>231</v>
      </c>
      <c r="C2537" t="s">
        <v>2382</v>
      </c>
      <c r="D2537" t="s">
        <v>422</v>
      </c>
      <c r="F2537" s="245" t="s">
        <v>191</v>
      </c>
    </row>
    <row r="2538" spans="1:6" hidden="1" x14ac:dyDescent="0.25">
      <c r="A2538">
        <v>8699</v>
      </c>
      <c r="B2538" t="s">
        <v>231</v>
      </c>
      <c r="C2538" t="s">
        <v>2383</v>
      </c>
      <c r="D2538" t="s">
        <v>422</v>
      </c>
      <c r="F2538" s="245" t="s">
        <v>191</v>
      </c>
    </row>
    <row r="2539" spans="1:6" hidden="1" x14ac:dyDescent="0.25">
      <c r="A2539">
        <v>8700</v>
      </c>
      <c r="B2539" t="s">
        <v>231</v>
      </c>
      <c r="C2539" t="s">
        <v>2384</v>
      </c>
      <c r="D2539" t="s">
        <v>422</v>
      </c>
      <c r="F2539" s="245" t="s">
        <v>191</v>
      </c>
    </row>
    <row r="2540" spans="1:6" hidden="1" x14ac:dyDescent="0.25">
      <c r="A2540">
        <v>8705</v>
      </c>
      <c r="B2540" t="s">
        <v>231</v>
      </c>
      <c r="C2540" t="s">
        <v>2385</v>
      </c>
      <c r="D2540" t="s">
        <v>422</v>
      </c>
      <c r="F2540" s="245" t="s">
        <v>191</v>
      </c>
    </row>
    <row r="2541" spans="1:6" hidden="1" x14ac:dyDescent="0.25">
      <c r="A2541">
        <v>8706</v>
      </c>
      <c r="B2541" t="s">
        <v>231</v>
      </c>
      <c r="C2541" t="s">
        <v>2386</v>
      </c>
      <c r="D2541" t="s">
        <v>422</v>
      </c>
      <c r="F2541" s="245" t="s">
        <v>191</v>
      </c>
    </row>
    <row r="2542" spans="1:6" hidden="1" x14ac:dyDescent="0.25">
      <c r="A2542">
        <v>8707</v>
      </c>
      <c r="B2542" t="s">
        <v>231</v>
      </c>
      <c r="C2542" t="s">
        <v>2387</v>
      </c>
      <c r="D2542" t="s">
        <v>422</v>
      </c>
      <c r="F2542" s="245" t="s">
        <v>191</v>
      </c>
    </row>
    <row r="2543" spans="1:6" hidden="1" x14ac:dyDescent="0.25">
      <c r="A2543">
        <v>8708</v>
      </c>
      <c r="B2543" t="s">
        <v>231</v>
      </c>
      <c r="C2543" t="s">
        <v>2388</v>
      </c>
      <c r="D2543" t="s">
        <v>422</v>
      </c>
      <c r="F2543" s="245" t="s">
        <v>191</v>
      </c>
    </row>
    <row r="2544" spans="1:6" hidden="1" x14ac:dyDescent="0.25">
      <c r="A2544">
        <v>8709</v>
      </c>
      <c r="B2544" t="s">
        <v>243</v>
      </c>
      <c r="C2544" t="s">
        <v>2389</v>
      </c>
      <c r="D2544" t="s">
        <v>422</v>
      </c>
      <c r="F2544" s="245" t="s">
        <v>187</v>
      </c>
    </row>
    <row r="2545" spans="1:6" hidden="1" x14ac:dyDescent="0.25">
      <c r="A2545">
        <v>8710</v>
      </c>
      <c r="B2545" t="s">
        <v>231</v>
      </c>
      <c r="C2545" t="s">
        <v>2390</v>
      </c>
      <c r="D2545" t="s">
        <v>422</v>
      </c>
      <c r="F2545" s="245" t="s">
        <v>191</v>
      </c>
    </row>
    <row r="2546" spans="1:6" hidden="1" x14ac:dyDescent="0.25">
      <c r="A2546">
        <v>8711</v>
      </c>
      <c r="B2546" t="s">
        <v>231</v>
      </c>
      <c r="C2546" t="s">
        <v>2391</v>
      </c>
      <c r="D2546" t="s">
        <v>422</v>
      </c>
      <c r="F2546" s="245" t="s">
        <v>191</v>
      </c>
    </row>
    <row r="2547" spans="1:6" hidden="1" x14ac:dyDescent="0.25">
      <c r="A2547">
        <v>8712</v>
      </c>
      <c r="B2547" t="s">
        <v>231</v>
      </c>
      <c r="C2547" t="s">
        <v>2392</v>
      </c>
      <c r="D2547" t="s">
        <v>422</v>
      </c>
      <c r="F2547" s="245" t="s">
        <v>191</v>
      </c>
    </row>
    <row r="2548" spans="1:6" hidden="1" x14ac:dyDescent="0.25">
      <c r="A2548">
        <v>8713</v>
      </c>
      <c r="B2548" t="s">
        <v>231</v>
      </c>
      <c r="C2548" t="s">
        <v>2393</v>
      </c>
      <c r="D2548" t="s">
        <v>422</v>
      </c>
      <c r="F2548" s="245" t="s">
        <v>191</v>
      </c>
    </row>
    <row r="2549" spans="1:6" hidden="1" x14ac:dyDescent="0.25">
      <c r="A2549">
        <v>8714</v>
      </c>
      <c r="B2549" t="s">
        <v>231</v>
      </c>
      <c r="C2549" t="s">
        <v>2394</v>
      </c>
      <c r="D2549" t="s">
        <v>422</v>
      </c>
      <c r="F2549" s="245" t="s">
        <v>191</v>
      </c>
    </row>
    <row r="2550" spans="1:6" hidden="1" x14ac:dyDescent="0.25">
      <c r="A2550">
        <v>8716</v>
      </c>
      <c r="B2550" t="s">
        <v>231</v>
      </c>
      <c r="C2550" t="s">
        <v>2395</v>
      </c>
      <c r="D2550" t="s">
        <v>422</v>
      </c>
      <c r="F2550" s="245" t="s">
        <v>191</v>
      </c>
    </row>
    <row r="2551" spans="1:6" hidden="1" x14ac:dyDescent="0.25">
      <c r="A2551">
        <v>8717</v>
      </c>
      <c r="B2551" t="s">
        <v>231</v>
      </c>
      <c r="C2551" t="s">
        <v>2396</v>
      </c>
      <c r="D2551" t="s">
        <v>422</v>
      </c>
      <c r="F2551" s="245" t="s">
        <v>191</v>
      </c>
    </row>
    <row r="2552" spans="1:6" hidden="1" x14ac:dyDescent="0.25">
      <c r="A2552">
        <v>8718</v>
      </c>
      <c r="B2552" t="s">
        <v>231</v>
      </c>
      <c r="C2552" t="s">
        <v>2397</v>
      </c>
      <c r="D2552" t="s">
        <v>422</v>
      </c>
      <c r="F2552" s="245" t="s">
        <v>191</v>
      </c>
    </row>
    <row r="2553" spans="1:6" hidden="1" x14ac:dyDescent="0.25">
      <c r="A2553">
        <v>8719</v>
      </c>
      <c r="B2553" t="s">
        <v>231</v>
      </c>
      <c r="C2553" t="s">
        <v>2398</v>
      </c>
      <c r="D2553" t="s">
        <v>422</v>
      </c>
      <c r="F2553" s="245" t="s">
        <v>191</v>
      </c>
    </row>
    <row r="2554" spans="1:6" hidden="1" x14ac:dyDescent="0.25">
      <c r="A2554">
        <v>8721</v>
      </c>
      <c r="B2554" t="s">
        <v>231</v>
      </c>
      <c r="C2554" t="s">
        <v>2399</v>
      </c>
      <c r="D2554" t="s">
        <v>422</v>
      </c>
      <c r="F2554" s="245" t="s">
        <v>191</v>
      </c>
    </row>
    <row r="2555" spans="1:6" hidden="1" x14ac:dyDescent="0.25">
      <c r="A2555">
        <v>8722</v>
      </c>
      <c r="B2555" t="s">
        <v>231</v>
      </c>
      <c r="C2555" t="s">
        <v>2400</v>
      </c>
      <c r="D2555" t="s">
        <v>422</v>
      </c>
      <c r="F2555" s="245" t="s">
        <v>191</v>
      </c>
    </row>
    <row r="2556" spans="1:6" hidden="1" x14ac:dyDescent="0.25">
      <c r="A2556">
        <v>8723</v>
      </c>
      <c r="B2556" t="s">
        <v>231</v>
      </c>
      <c r="C2556" t="s">
        <v>2401</v>
      </c>
      <c r="D2556" t="s">
        <v>422</v>
      </c>
      <c r="F2556" s="245" t="s">
        <v>191</v>
      </c>
    </row>
    <row r="2557" spans="1:6" hidden="1" x14ac:dyDescent="0.25">
      <c r="A2557">
        <v>8724</v>
      </c>
      <c r="B2557" t="s">
        <v>231</v>
      </c>
      <c r="C2557" t="s">
        <v>2402</v>
      </c>
      <c r="D2557" t="s">
        <v>422</v>
      </c>
      <c r="F2557" s="245" t="s">
        <v>191</v>
      </c>
    </row>
    <row r="2558" spans="1:6" hidden="1" x14ac:dyDescent="0.25">
      <c r="A2558">
        <v>8725</v>
      </c>
      <c r="B2558" t="s">
        <v>231</v>
      </c>
      <c r="C2558" t="s">
        <v>2403</v>
      </c>
      <c r="D2558" t="s">
        <v>422</v>
      </c>
      <c r="F2558" s="245" t="s">
        <v>191</v>
      </c>
    </row>
    <row r="2559" spans="1:6" hidden="1" x14ac:dyDescent="0.25">
      <c r="A2559">
        <v>8726</v>
      </c>
      <c r="B2559" t="s">
        <v>231</v>
      </c>
      <c r="C2559" t="s">
        <v>2404</v>
      </c>
      <c r="D2559" t="s">
        <v>422</v>
      </c>
      <c r="F2559" s="245" t="s">
        <v>191</v>
      </c>
    </row>
    <row r="2560" spans="1:6" hidden="1" x14ac:dyDescent="0.25">
      <c r="A2560">
        <v>8728</v>
      </c>
      <c r="B2560" t="s">
        <v>231</v>
      </c>
      <c r="C2560" t="s">
        <v>2405</v>
      </c>
      <c r="D2560" t="s">
        <v>422</v>
      </c>
      <c r="F2560" s="245" t="s">
        <v>191</v>
      </c>
    </row>
    <row r="2561" spans="1:6" hidden="1" x14ac:dyDescent="0.25">
      <c r="A2561">
        <v>8731</v>
      </c>
      <c r="B2561" t="s">
        <v>231</v>
      </c>
      <c r="C2561" t="s">
        <v>2406</v>
      </c>
      <c r="D2561" t="s">
        <v>422</v>
      </c>
      <c r="F2561" s="245" t="s">
        <v>191</v>
      </c>
    </row>
    <row r="2562" spans="1:6" hidden="1" x14ac:dyDescent="0.25">
      <c r="A2562">
        <v>8732</v>
      </c>
      <c r="B2562" t="s">
        <v>231</v>
      </c>
      <c r="C2562" t="s">
        <v>2407</v>
      </c>
      <c r="D2562" t="s">
        <v>422</v>
      </c>
      <c r="F2562" s="245" t="s">
        <v>191</v>
      </c>
    </row>
    <row r="2563" spans="1:6" hidden="1" x14ac:dyDescent="0.25">
      <c r="A2563">
        <v>8733</v>
      </c>
      <c r="B2563" t="s">
        <v>231</v>
      </c>
      <c r="C2563" t="s">
        <v>2408</v>
      </c>
      <c r="D2563" t="s">
        <v>422</v>
      </c>
      <c r="F2563" s="245" t="s">
        <v>191</v>
      </c>
    </row>
    <row r="2564" spans="1:6" hidden="1" x14ac:dyDescent="0.25">
      <c r="A2564">
        <v>8734</v>
      </c>
      <c r="B2564" t="s">
        <v>231</v>
      </c>
      <c r="C2564" t="s">
        <v>2409</v>
      </c>
      <c r="D2564" t="s">
        <v>422</v>
      </c>
      <c r="F2564" s="245" t="s">
        <v>191</v>
      </c>
    </row>
    <row r="2565" spans="1:6" hidden="1" x14ac:dyDescent="0.25">
      <c r="A2565">
        <v>8735</v>
      </c>
      <c r="B2565" t="s">
        <v>231</v>
      </c>
      <c r="C2565" t="s">
        <v>2410</v>
      </c>
      <c r="D2565" t="s">
        <v>422</v>
      </c>
      <c r="F2565" s="245" t="s">
        <v>191</v>
      </c>
    </row>
    <row r="2566" spans="1:6" hidden="1" x14ac:dyDescent="0.25">
      <c r="A2566">
        <v>8736</v>
      </c>
      <c r="B2566" t="s">
        <v>231</v>
      </c>
      <c r="C2566" t="s">
        <v>2411</v>
      </c>
      <c r="D2566" t="s">
        <v>422</v>
      </c>
      <c r="F2566" s="245" t="s">
        <v>191</v>
      </c>
    </row>
    <row r="2567" spans="1:6" hidden="1" x14ac:dyDescent="0.25">
      <c r="A2567">
        <v>8737</v>
      </c>
      <c r="B2567" t="s">
        <v>231</v>
      </c>
      <c r="C2567" t="s">
        <v>2412</v>
      </c>
      <c r="D2567" t="s">
        <v>422</v>
      </c>
      <c r="F2567" s="245" t="s">
        <v>191</v>
      </c>
    </row>
    <row r="2568" spans="1:6" hidden="1" x14ac:dyDescent="0.25">
      <c r="A2568">
        <v>8738</v>
      </c>
      <c r="B2568" t="s">
        <v>231</v>
      </c>
      <c r="C2568" t="s">
        <v>2413</v>
      </c>
      <c r="D2568" t="s">
        <v>422</v>
      </c>
      <c r="F2568" s="245" t="s">
        <v>191</v>
      </c>
    </row>
    <row r="2569" spans="1:6" hidden="1" x14ac:dyDescent="0.25">
      <c r="A2569">
        <v>8739</v>
      </c>
      <c r="B2569" t="s">
        <v>231</v>
      </c>
      <c r="C2569" t="s">
        <v>2414</v>
      </c>
      <c r="D2569" t="s">
        <v>422</v>
      </c>
      <c r="F2569" s="245" t="s">
        <v>191</v>
      </c>
    </row>
    <row r="2570" spans="1:6" hidden="1" x14ac:dyDescent="0.25">
      <c r="A2570">
        <v>8741</v>
      </c>
      <c r="B2570" t="s">
        <v>231</v>
      </c>
      <c r="C2570" t="s">
        <v>2415</v>
      </c>
      <c r="D2570" t="s">
        <v>2193</v>
      </c>
      <c r="F2570" s="245" t="s">
        <v>193</v>
      </c>
    </row>
    <row r="2571" spans="1:6" hidden="1" x14ac:dyDescent="0.25">
      <c r="A2571">
        <v>8742</v>
      </c>
      <c r="B2571" t="s">
        <v>231</v>
      </c>
      <c r="C2571" t="s">
        <v>2416</v>
      </c>
      <c r="D2571" t="s">
        <v>2193</v>
      </c>
      <c r="F2571" s="245" t="s">
        <v>193</v>
      </c>
    </row>
    <row r="2572" spans="1:6" hidden="1" x14ac:dyDescent="0.25">
      <c r="A2572">
        <v>8743</v>
      </c>
      <c r="B2572" t="s">
        <v>231</v>
      </c>
      <c r="C2572" t="s">
        <v>2417</v>
      </c>
      <c r="D2572" t="s">
        <v>2193</v>
      </c>
      <c r="F2572" s="245" t="s">
        <v>193</v>
      </c>
    </row>
    <row r="2573" spans="1:6" hidden="1" x14ac:dyDescent="0.25">
      <c r="A2573">
        <v>8744</v>
      </c>
      <c r="B2573" t="s">
        <v>231</v>
      </c>
      <c r="C2573" t="s">
        <v>2418</v>
      </c>
      <c r="D2573" t="s">
        <v>2193</v>
      </c>
      <c r="F2573" s="245" t="s">
        <v>193</v>
      </c>
    </row>
    <row r="2574" spans="1:6" hidden="1" x14ac:dyDescent="0.25">
      <c r="A2574">
        <v>8745</v>
      </c>
      <c r="B2574" t="s">
        <v>231</v>
      </c>
      <c r="C2574" t="s">
        <v>2419</v>
      </c>
      <c r="D2574" t="s">
        <v>2193</v>
      </c>
      <c r="F2574" s="245" t="s">
        <v>193</v>
      </c>
    </row>
    <row r="2575" spans="1:6" hidden="1" x14ac:dyDescent="0.25">
      <c r="A2575">
        <v>8746</v>
      </c>
      <c r="B2575" t="s">
        <v>231</v>
      </c>
      <c r="C2575" t="s">
        <v>2420</v>
      </c>
      <c r="D2575" t="s">
        <v>2193</v>
      </c>
      <c r="F2575" s="245" t="s">
        <v>193</v>
      </c>
    </row>
    <row r="2576" spans="1:6" hidden="1" x14ac:dyDescent="0.25">
      <c r="A2576">
        <v>8747</v>
      </c>
      <c r="B2576" t="s">
        <v>231</v>
      </c>
      <c r="C2576" t="s">
        <v>2421</v>
      </c>
      <c r="D2576" t="s">
        <v>2193</v>
      </c>
      <c r="F2576" s="245" t="s">
        <v>193</v>
      </c>
    </row>
    <row r="2577" spans="1:6" hidden="1" x14ac:dyDescent="0.25">
      <c r="A2577">
        <v>8749</v>
      </c>
      <c r="B2577" t="s">
        <v>243</v>
      </c>
      <c r="C2577" t="s">
        <v>2422</v>
      </c>
      <c r="D2577" t="s">
        <v>2193</v>
      </c>
      <c r="F2577" s="245" t="s">
        <v>187</v>
      </c>
    </row>
    <row r="2578" spans="1:6" hidden="1" x14ac:dyDescent="0.25">
      <c r="A2578">
        <v>8751</v>
      </c>
      <c r="B2578" t="s">
        <v>231</v>
      </c>
      <c r="C2578" t="s">
        <v>2423</v>
      </c>
      <c r="D2578" t="s">
        <v>2193</v>
      </c>
      <c r="F2578" s="245" t="s">
        <v>193</v>
      </c>
    </row>
    <row r="2579" spans="1:6" hidden="1" x14ac:dyDescent="0.25">
      <c r="A2579">
        <v>8752</v>
      </c>
      <c r="B2579" t="s">
        <v>231</v>
      </c>
      <c r="C2579" t="s">
        <v>2423</v>
      </c>
      <c r="D2579" t="s">
        <v>2193</v>
      </c>
      <c r="F2579" s="245" t="s">
        <v>193</v>
      </c>
    </row>
    <row r="2580" spans="1:6" hidden="1" x14ac:dyDescent="0.25">
      <c r="A2580">
        <v>8753</v>
      </c>
      <c r="B2580" t="s">
        <v>231</v>
      </c>
      <c r="C2580" t="s">
        <v>2424</v>
      </c>
      <c r="D2580" t="s">
        <v>2193</v>
      </c>
      <c r="F2580" s="245" t="s">
        <v>193</v>
      </c>
    </row>
    <row r="2581" spans="1:6" hidden="1" x14ac:dyDescent="0.25">
      <c r="A2581">
        <v>8754</v>
      </c>
      <c r="B2581" t="s">
        <v>231</v>
      </c>
      <c r="C2581" t="s">
        <v>2425</v>
      </c>
      <c r="D2581" t="s">
        <v>2193</v>
      </c>
      <c r="F2581" s="245" t="s">
        <v>193</v>
      </c>
    </row>
    <row r="2582" spans="1:6" hidden="1" x14ac:dyDescent="0.25">
      <c r="A2582">
        <v>8756</v>
      </c>
      <c r="B2582" t="s">
        <v>231</v>
      </c>
      <c r="C2582" t="s">
        <v>2426</v>
      </c>
      <c r="D2582" t="s">
        <v>2193</v>
      </c>
      <c r="F2582" s="245" t="s">
        <v>193</v>
      </c>
    </row>
    <row r="2583" spans="1:6" hidden="1" x14ac:dyDescent="0.25">
      <c r="A2583">
        <v>8761</v>
      </c>
      <c r="B2583" t="s">
        <v>243</v>
      </c>
      <c r="C2583" t="s">
        <v>2427</v>
      </c>
      <c r="D2583" t="s">
        <v>2193</v>
      </c>
      <c r="F2583" s="245" t="s">
        <v>187</v>
      </c>
    </row>
    <row r="2584" spans="1:6" hidden="1" x14ac:dyDescent="0.25">
      <c r="A2584">
        <v>8762</v>
      </c>
      <c r="B2584" t="s">
        <v>231</v>
      </c>
      <c r="C2584" t="s">
        <v>2428</v>
      </c>
      <c r="D2584" t="s">
        <v>2193</v>
      </c>
      <c r="F2584" s="245" t="s">
        <v>193</v>
      </c>
    </row>
    <row r="2585" spans="1:6" hidden="1" x14ac:dyDescent="0.25">
      <c r="A2585">
        <v>8764</v>
      </c>
      <c r="B2585" t="s">
        <v>231</v>
      </c>
      <c r="C2585" t="s">
        <v>2429</v>
      </c>
      <c r="D2585" t="s">
        <v>2193</v>
      </c>
      <c r="F2585" s="245" t="s">
        <v>193</v>
      </c>
    </row>
    <row r="2586" spans="1:6" hidden="1" x14ac:dyDescent="0.25">
      <c r="A2586">
        <v>8765</v>
      </c>
      <c r="B2586" t="s">
        <v>231</v>
      </c>
      <c r="C2586" t="s">
        <v>2430</v>
      </c>
      <c r="D2586" t="s">
        <v>2193</v>
      </c>
      <c r="F2586" s="245" t="s">
        <v>193</v>
      </c>
    </row>
    <row r="2587" spans="1:6" hidden="1" x14ac:dyDescent="0.25">
      <c r="A2587">
        <v>8767</v>
      </c>
      <c r="B2587" t="s">
        <v>231</v>
      </c>
      <c r="C2587" t="s">
        <v>2431</v>
      </c>
      <c r="D2587" t="s">
        <v>2193</v>
      </c>
      <c r="F2587" s="245" t="s">
        <v>193</v>
      </c>
    </row>
    <row r="2588" spans="1:6" hidden="1" x14ac:dyDescent="0.25">
      <c r="A2588">
        <v>8771</v>
      </c>
      <c r="B2588" t="s">
        <v>231</v>
      </c>
      <c r="C2588" t="s">
        <v>2432</v>
      </c>
      <c r="D2588" t="s">
        <v>2193</v>
      </c>
      <c r="F2588" s="245" t="s">
        <v>193</v>
      </c>
    </row>
    <row r="2589" spans="1:6" hidden="1" x14ac:dyDescent="0.25">
      <c r="A2589">
        <v>8772</v>
      </c>
      <c r="B2589" t="s">
        <v>231</v>
      </c>
      <c r="C2589" t="s">
        <v>2433</v>
      </c>
      <c r="D2589" t="s">
        <v>2193</v>
      </c>
      <c r="F2589" s="245" t="s">
        <v>193</v>
      </c>
    </row>
    <row r="2590" spans="1:6" hidden="1" x14ac:dyDescent="0.25">
      <c r="A2590">
        <v>8773</v>
      </c>
      <c r="B2590" t="s">
        <v>231</v>
      </c>
      <c r="C2590" t="s">
        <v>2434</v>
      </c>
      <c r="D2590" t="s">
        <v>2193</v>
      </c>
      <c r="F2590" s="245" t="s">
        <v>193</v>
      </c>
    </row>
    <row r="2591" spans="1:6" hidden="1" x14ac:dyDescent="0.25">
      <c r="A2591">
        <v>8774</v>
      </c>
      <c r="B2591" t="s">
        <v>231</v>
      </c>
      <c r="C2591" t="s">
        <v>2435</v>
      </c>
      <c r="D2591" t="s">
        <v>2193</v>
      </c>
      <c r="F2591" s="245" t="s">
        <v>193</v>
      </c>
    </row>
    <row r="2592" spans="1:6" hidden="1" x14ac:dyDescent="0.25">
      <c r="A2592">
        <v>8776</v>
      </c>
      <c r="B2592" t="s">
        <v>231</v>
      </c>
      <c r="C2592" t="s">
        <v>2436</v>
      </c>
      <c r="D2592" t="s">
        <v>2193</v>
      </c>
      <c r="F2592" s="245" t="s">
        <v>193</v>
      </c>
    </row>
    <row r="2593" spans="1:6" hidden="1" x14ac:dyDescent="0.25">
      <c r="A2593">
        <v>8777</v>
      </c>
      <c r="B2593" t="s">
        <v>231</v>
      </c>
      <c r="C2593" t="s">
        <v>2437</v>
      </c>
      <c r="D2593" t="s">
        <v>2193</v>
      </c>
      <c r="F2593" s="245" t="s">
        <v>193</v>
      </c>
    </row>
    <row r="2594" spans="1:6" hidden="1" x14ac:dyDescent="0.25">
      <c r="A2594">
        <v>8778</v>
      </c>
      <c r="B2594" t="s">
        <v>231</v>
      </c>
      <c r="C2594" t="s">
        <v>2438</v>
      </c>
      <c r="D2594" t="s">
        <v>2193</v>
      </c>
      <c r="F2594" s="245" t="s">
        <v>193</v>
      </c>
    </row>
    <row r="2595" spans="1:6" hidden="1" x14ac:dyDescent="0.25">
      <c r="A2595">
        <v>8782</v>
      </c>
      <c r="B2595" t="s">
        <v>231</v>
      </c>
      <c r="C2595" t="s">
        <v>2439</v>
      </c>
      <c r="D2595" t="s">
        <v>2193</v>
      </c>
      <c r="F2595" s="245" t="s">
        <v>193</v>
      </c>
    </row>
    <row r="2596" spans="1:6" hidden="1" x14ac:dyDescent="0.25">
      <c r="A2596">
        <v>8784</v>
      </c>
      <c r="B2596" t="s">
        <v>231</v>
      </c>
      <c r="C2596" t="s">
        <v>2440</v>
      </c>
      <c r="D2596" t="s">
        <v>2193</v>
      </c>
      <c r="F2596" s="245" t="s">
        <v>193</v>
      </c>
    </row>
    <row r="2597" spans="1:6" hidden="1" x14ac:dyDescent="0.25">
      <c r="A2597">
        <v>8785</v>
      </c>
      <c r="B2597" t="s">
        <v>231</v>
      </c>
      <c r="C2597" t="s">
        <v>2441</v>
      </c>
      <c r="D2597" t="s">
        <v>2193</v>
      </c>
      <c r="F2597" s="245" t="s">
        <v>193</v>
      </c>
    </row>
    <row r="2598" spans="1:6" hidden="1" x14ac:dyDescent="0.25">
      <c r="A2598">
        <v>8788</v>
      </c>
      <c r="B2598" t="s">
        <v>231</v>
      </c>
      <c r="C2598" t="s">
        <v>2442</v>
      </c>
      <c r="D2598" t="s">
        <v>2193</v>
      </c>
      <c r="F2598" s="245" t="s">
        <v>193</v>
      </c>
    </row>
    <row r="2599" spans="1:6" hidden="1" x14ac:dyDescent="0.25">
      <c r="A2599">
        <v>8789</v>
      </c>
      <c r="B2599" t="s">
        <v>243</v>
      </c>
      <c r="C2599" t="s">
        <v>2443</v>
      </c>
      <c r="D2599" t="s">
        <v>2193</v>
      </c>
      <c r="F2599" s="245" t="s">
        <v>187</v>
      </c>
    </row>
    <row r="2600" spans="1:6" hidden="1" x14ac:dyDescent="0.25">
      <c r="A2600">
        <v>8790</v>
      </c>
      <c r="B2600" t="s">
        <v>243</v>
      </c>
      <c r="C2600" t="s">
        <v>2443</v>
      </c>
      <c r="D2600" t="s">
        <v>2193</v>
      </c>
      <c r="F2600" s="245" t="s">
        <v>187</v>
      </c>
    </row>
    <row r="2601" spans="1:6" hidden="1" x14ac:dyDescent="0.25">
      <c r="A2601">
        <v>8792</v>
      </c>
      <c r="B2601" t="s">
        <v>231</v>
      </c>
      <c r="C2601" t="s">
        <v>2444</v>
      </c>
      <c r="D2601" t="s">
        <v>2193</v>
      </c>
      <c r="F2601" s="245" t="s">
        <v>193</v>
      </c>
    </row>
    <row r="2602" spans="1:6" hidden="1" x14ac:dyDescent="0.25">
      <c r="A2602">
        <v>8793</v>
      </c>
      <c r="B2602" t="s">
        <v>231</v>
      </c>
      <c r="C2602" t="s">
        <v>2445</v>
      </c>
      <c r="D2602" t="s">
        <v>2193</v>
      </c>
      <c r="F2602" s="245" t="s">
        <v>193</v>
      </c>
    </row>
    <row r="2603" spans="1:6" hidden="1" x14ac:dyDescent="0.25">
      <c r="A2603">
        <v>8795</v>
      </c>
      <c r="B2603" t="s">
        <v>243</v>
      </c>
      <c r="C2603" t="s">
        <v>2443</v>
      </c>
      <c r="D2603" t="s">
        <v>2193</v>
      </c>
      <c r="F2603" s="245" t="s">
        <v>187</v>
      </c>
    </row>
    <row r="2604" spans="1:6" hidden="1" x14ac:dyDescent="0.25">
      <c r="A2604">
        <v>8796</v>
      </c>
      <c r="B2604" t="s">
        <v>231</v>
      </c>
      <c r="C2604" t="s">
        <v>2446</v>
      </c>
      <c r="D2604" t="s">
        <v>2193</v>
      </c>
      <c r="F2604" s="245" t="s">
        <v>193</v>
      </c>
    </row>
    <row r="2605" spans="1:6" hidden="1" x14ac:dyDescent="0.25">
      <c r="A2605">
        <v>8797</v>
      </c>
      <c r="B2605" t="s">
        <v>231</v>
      </c>
      <c r="C2605" t="s">
        <v>2447</v>
      </c>
      <c r="D2605" t="s">
        <v>2193</v>
      </c>
      <c r="F2605" s="245" t="s">
        <v>193</v>
      </c>
    </row>
    <row r="2606" spans="1:6" hidden="1" x14ac:dyDescent="0.25">
      <c r="A2606">
        <v>8798</v>
      </c>
      <c r="B2606" t="s">
        <v>231</v>
      </c>
      <c r="C2606" t="s">
        <v>2448</v>
      </c>
      <c r="D2606" t="s">
        <v>2193</v>
      </c>
      <c r="F2606" s="245" t="s">
        <v>193</v>
      </c>
    </row>
    <row r="2607" spans="1:6" hidden="1" x14ac:dyDescent="0.25">
      <c r="A2607">
        <v>8799</v>
      </c>
      <c r="B2607" t="s">
        <v>231</v>
      </c>
      <c r="C2607" t="s">
        <v>2449</v>
      </c>
      <c r="D2607" t="s">
        <v>2193</v>
      </c>
      <c r="F2607" s="245" t="s">
        <v>193</v>
      </c>
    </row>
    <row r="2608" spans="1:6" hidden="1" x14ac:dyDescent="0.25">
      <c r="A2608">
        <v>8800</v>
      </c>
      <c r="B2608" t="s">
        <v>243</v>
      </c>
      <c r="C2608" t="s">
        <v>2450</v>
      </c>
      <c r="D2608" t="s">
        <v>2193</v>
      </c>
      <c r="F2608" s="245" t="s">
        <v>187</v>
      </c>
    </row>
    <row r="2609" spans="1:6" hidden="1" x14ac:dyDescent="0.25">
      <c r="A2609">
        <v>8808</v>
      </c>
      <c r="B2609" t="s">
        <v>243</v>
      </c>
      <c r="C2609" t="s">
        <v>2450</v>
      </c>
      <c r="D2609" t="s">
        <v>2193</v>
      </c>
      <c r="F2609" s="245" t="s">
        <v>187</v>
      </c>
    </row>
    <row r="2610" spans="1:6" hidden="1" x14ac:dyDescent="0.25">
      <c r="A2610">
        <v>8809</v>
      </c>
      <c r="B2610" t="s">
        <v>243</v>
      </c>
      <c r="C2610" t="s">
        <v>2450</v>
      </c>
      <c r="D2610" t="s">
        <v>2193</v>
      </c>
      <c r="F2610" s="245" t="s">
        <v>187</v>
      </c>
    </row>
    <row r="2611" spans="1:6" hidden="1" x14ac:dyDescent="0.25">
      <c r="A2611">
        <v>8821</v>
      </c>
      <c r="B2611" t="s">
        <v>231</v>
      </c>
      <c r="C2611" t="s">
        <v>2451</v>
      </c>
      <c r="D2611" t="s">
        <v>2193</v>
      </c>
      <c r="F2611" s="245" t="s">
        <v>193</v>
      </c>
    </row>
    <row r="2612" spans="1:6" hidden="1" x14ac:dyDescent="0.25">
      <c r="A2612">
        <v>8822</v>
      </c>
      <c r="B2612" t="s">
        <v>231</v>
      </c>
      <c r="C2612" t="s">
        <v>2452</v>
      </c>
      <c r="D2612" t="s">
        <v>2193</v>
      </c>
      <c r="F2612" s="245" t="s">
        <v>193</v>
      </c>
    </row>
    <row r="2613" spans="1:6" hidden="1" x14ac:dyDescent="0.25">
      <c r="A2613">
        <v>8824</v>
      </c>
      <c r="B2613" t="s">
        <v>231</v>
      </c>
      <c r="C2613" t="s">
        <v>2453</v>
      </c>
      <c r="D2613" t="s">
        <v>2193</v>
      </c>
      <c r="F2613" s="245" t="s">
        <v>193</v>
      </c>
    </row>
    <row r="2614" spans="1:6" hidden="1" x14ac:dyDescent="0.25">
      <c r="A2614">
        <v>8825</v>
      </c>
      <c r="B2614" t="s">
        <v>231</v>
      </c>
      <c r="C2614" t="s">
        <v>2454</v>
      </c>
      <c r="D2614" t="s">
        <v>2193</v>
      </c>
      <c r="F2614" s="245" t="s">
        <v>193</v>
      </c>
    </row>
    <row r="2615" spans="1:6" hidden="1" x14ac:dyDescent="0.25">
      <c r="A2615">
        <v>8827</v>
      </c>
      <c r="B2615" t="s">
        <v>231</v>
      </c>
      <c r="C2615" t="s">
        <v>2455</v>
      </c>
      <c r="D2615" t="s">
        <v>2193</v>
      </c>
      <c r="F2615" s="245" t="s">
        <v>193</v>
      </c>
    </row>
    <row r="2616" spans="1:6" hidden="1" x14ac:dyDescent="0.25">
      <c r="A2616">
        <v>8831</v>
      </c>
      <c r="B2616" t="s">
        <v>231</v>
      </c>
      <c r="C2616" t="s">
        <v>2456</v>
      </c>
      <c r="D2616" t="s">
        <v>2193</v>
      </c>
      <c r="F2616" s="245" t="s">
        <v>193</v>
      </c>
    </row>
    <row r="2617" spans="1:6" hidden="1" x14ac:dyDescent="0.25">
      <c r="A2617">
        <v>8832</v>
      </c>
      <c r="B2617" t="s">
        <v>231</v>
      </c>
      <c r="C2617" t="s">
        <v>2456</v>
      </c>
      <c r="D2617" t="s">
        <v>2193</v>
      </c>
      <c r="F2617" s="245" t="s">
        <v>193</v>
      </c>
    </row>
    <row r="2618" spans="1:6" hidden="1" x14ac:dyDescent="0.25">
      <c r="A2618">
        <v>8834</v>
      </c>
      <c r="B2618" t="s">
        <v>231</v>
      </c>
      <c r="C2618" t="s">
        <v>2457</v>
      </c>
      <c r="D2618" t="s">
        <v>2193</v>
      </c>
      <c r="F2618" s="245" t="s">
        <v>193</v>
      </c>
    </row>
    <row r="2619" spans="1:6" hidden="1" x14ac:dyDescent="0.25">
      <c r="A2619">
        <v>8835</v>
      </c>
      <c r="B2619" t="s">
        <v>231</v>
      </c>
      <c r="C2619" t="s">
        <v>2458</v>
      </c>
      <c r="D2619" t="s">
        <v>2193</v>
      </c>
      <c r="F2619" s="245" t="s">
        <v>193</v>
      </c>
    </row>
    <row r="2620" spans="1:6" hidden="1" x14ac:dyDescent="0.25">
      <c r="A2620">
        <v>8840</v>
      </c>
      <c r="B2620" t="s">
        <v>243</v>
      </c>
      <c r="C2620" t="s">
        <v>2459</v>
      </c>
      <c r="D2620" t="s">
        <v>422</v>
      </c>
      <c r="F2620" s="245" t="s">
        <v>187</v>
      </c>
    </row>
    <row r="2621" spans="1:6" hidden="1" x14ac:dyDescent="0.25">
      <c r="A2621">
        <v>8849</v>
      </c>
      <c r="B2621" t="s">
        <v>231</v>
      </c>
      <c r="C2621" t="s">
        <v>2460</v>
      </c>
      <c r="D2621" t="s">
        <v>422</v>
      </c>
      <c r="F2621" s="245" t="s">
        <v>191</v>
      </c>
    </row>
    <row r="2622" spans="1:6" hidden="1" x14ac:dyDescent="0.25">
      <c r="A2622">
        <v>8851</v>
      </c>
      <c r="B2622" t="s">
        <v>231</v>
      </c>
      <c r="C2622" t="s">
        <v>2461</v>
      </c>
      <c r="D2622" t="s">
        <v>422</v>
      </c>
      <c r="F2622" s="245" t="s">
        <v>191</v>
      </c>
    </row>
    <row r="2623" spans="1:6" hidden="1" x14ac:dyDescent="0.25">
      <c r="A2623">
        <v>8852</v>
      </c>
      <c r="B2623" t="s">
        <v>231</v>
      </c>
      <c r="C2623" t="s">
        <v>2462</v>
      </c>
      <c r="D2623" t="s">
        <v>422</v>
      </c>
      <c r="F2623" s="245" t="s">
        <v>191</v>
      </c>
    </row>
    <row r="2624" spans="1:6" hidden="1" x14ac:dyDescent="0.25">
      <c r="A2624">
        <v>8853</v>
      </c>
      <c r="B2624" t="s">
        <v>231</v>
      </c>
      <c r="C2624" t="s">
        <v>2463</v>
      </c>
      <c r="D2624" t="s">
        <v>422</v>
      </c>
      <c r="F2624" s="245" t="s">
        <v>191</v>
      </c>
    </row>
    <row r="2625" spans="1:6" hidden="1" x14ac:dyDescent="0.25">
      <c r="A2625">
        <v>8854</v>
      </c>
      <c r="B2625" t="s">
        <v>231</v>
      </c>
      <c r="C2625" t="s">
        <v>2464</v>
      </c>
      <c r="D2625" t="s">
        <v>422</v>
      </c>
      <c r="F2625" s="245" t="s">
        <v>191</v>
      </c>
    </row>
    <row r="2626" spans="1:6" hidden="1" x14ac:dyDescent="0.25">
      <c r="A2626">
        <v>8855</v>
      </c>
      <c r="B2626" t="s">
        <v>231</v>
      </c>
      <c r="C2626" t="s">
        <v>2465</v>
      </c>
      <c r="D2626" t="s">
        <v>2193</v>
      </c>
      <c r="F2626" s="245" t="s">
        <v>193</v>
      </c>
    </row>
    <row r="2627" spans="1:6" hidden="1" x14ac:dyDescent="0.25">
      <c r="A2627">
        <v>8856</v>
      </c>
      <c r="B2627" t="s">
        <v>231</v>
      </c>
      <c r="C2627" t="s">
        <v>2466</v>
      </c>
      <c r="D2627" t="s">
        <v>2193</v>
      </c>
      <c r="F2627" s="245" t="s">
        <v>193</v>
      </c>
    </row>
    <row r="2628" spans="1:6" hidden="1" x14ac:dyDescent="0.25">
      <c r="A2628">
        <v>8857</v>
      </c>
      <c r="B2628" t="s">
        <v>231</v>
      </c>
      <c r="C2628" t="s">
        <v>2467</v>
      </c>
      <c r="D2628" t="s">
        <v>2193</v>
      </c>
      <c r="F2628" s="245" t="s">
        <v>193</v>
      </c>
    </row>
    <row r="2629" spans="1:6" hidden="1" x14ac:dyDescent="0.25">
      <c r="A2629">
        <v>8858</v>
      </c>
      <c r="B2629" t="s">
        <v>231</v>
      </c>
      <c r="C2629" t="s">
        <v>2468</v>
      </c>
      <c r="D2629" t="s">
        <v>422</v>
      </c>
      <c r="F2629" s="245" t="s">
        <v>191</v>
      </c>
    </row>
    <row r="2630" spans="1:6" hidden="1" x14ac:dyDescent="0.25">
      <c r="A2630">
        <v>8861</v>
      </c>
      <c r="B2630" t="s">
        <v>231</v>
      </c>
      <c r="C2630" t="s">
        <v>2469</v>
      </c>
      <c r="D2630" t="s">
        <v>2193</v>
      </c>
      <c r="F2630" s="245" t="s">
        <v>193</v>
      </c>
    </row>
    <row r="2631" spans="1:6" hidden="1" x14ac:dyDescent="0.25">
      <c r="A2631">
        <v>8862</v>
      </c>
      <c r="B2631" t="s">
        <v>231</v>
      </c>
      <c r="C2631" t="s">
        <v>2470</v>
      </c>
      <c r="D2631" t="s">
        <v>2193</v>
      </c>
      <c r="F2631" s="245" t="s">
        <v>193</v>
      </c>
    </row>
    <row r="2632" spans="1:6" hidden="1" x14ac:dyDescent="0.25">
      <c r="A2632">
        <v>8863</v>
      </c>
      <c r="B2632" t="s">
        <v>231</v>
      </c>
      <c r="C2632" t="s">
        <v>2471</v>
      </c>
      <c r="D2632" t="s">
        <v>2193</v>
      </c>
      <c r="F2632" s="245" t="s">
        <v>193</v>
      </c>
    </row>
    <row r="2633" spans="1:6" hidden="1" x14ac:dyDescent="0.25">
      <c r="A2633">
        <v>8864</v>
      </c>
      <c r="B2633" t="s">
        <v>231</v>
      </c>
      <c r="C2633" t="s">
        <v>2472</v>
      </c>
      <c r="D2633" t="s">
        <v>2193</v>
      </c>
      <c r="F2633" s="245" t="s">
        <v>193</v>
      </c>
    </row>
    <row r="2634" spans="1:6" hidden="1" x14ac:dyDescent="0.25">
      <c r="A2634">
        <v>8865</v>
      </c>
      <c r="B2634" t="s">
        <v>231</v>
      </c>
      <c r="C2634" t="s">
        <v>2473</v>
      </c>
      <c r="D2634" t="s">
        <v>2193</v>
      </c>
      <c r="F2634" s="245" t="s">
        <v>193</v>
      </c>
    </row>
    <row r="2635" spans="1:6" hidden="1" x14ac:dyDescent="0.25">
      <c r="A2635">
        <v>8866</v>
      </c>
      <c r="B2635" t="s">
        <v>231</v>
      </c>
      <c r="C2635" t="s">
        <v>2474</v>
      </c>
      <c r="D2635" t="s">
        <v>2193</v>
      </c>
      <c r="F2635" s="245" t="s">
        <v>193</v>
      </c>
    </row>
    <row r="2636" spans="1:6" hidden="1" x14ac:dyDescent="0.25">
      <c r="A2636">
        <v>8868</v>
      </c>
      <c r="B2636" t="s">
        <v>243</v>
      </c>
      <c r="C2636" t="s">
        <v>2475</v>
      </c>
      <c r="D2636" t="s">
        <v>2193</v>
      </c>
      <c r="F2636" s="245" t="s">
        <v>187</v>
      </c>
    </row>
    <row r="2637" spans="1:6" hidden="1" x14ac:dyDescent="0.25">
      <c r="A2637">
        <v>8872</v>
      </c>
      <c r="B2637" t="s">
        <v>231</v>
      </c>
      <c r="C2637" t="s">
        <v>2476</v>
      </c>
      <c r="D2637" t="s">
        <v>2193</v>
      </c>
      <c r="F2637" s="245" t="s">
        <v>193</v>
      </c>
    </row>
    <row r="2638" spans="1:6" hidden="1" x14ac:dyDescent="0.25">
      <c r="A2638">
        <v>8873</v>
      </c>
      <c r="B2638" t="s">
        <v>231</v>
      </c>
      <c r="C2638" t="s">
        <v>2477</v>
      </c>
      <c r="D2638" t="s">
        <v>2193</v>
      </c>
      <c r="F2638" s="245" t="s">
        <v>193</v>
      </c>
    </row>
    <row r="2639" spans="1:6" hidden="1" x14ac:dyDescent="0.25">
      <c r="A2639">
        <v>8874</v>
      </c>
      <c r="B2639" t="s">
        <v>231</v>
      </c>
      <c r="C2639" t="s">
        <v>2478</v>
      </c>
      <c r="D2639" t="s">
        <v>2193</v>
      </c>
      <c r="F2639" s="245" t="s">
        <v>193</v>
      </c>
    </row>
    <row r="2640" spans="1:6" hidden="1" x14ac:dyDescent="0.25">
      <c r="A2640">
        <v>8876</v>
      </c>
      <c r="B2640" t="s">
        <v>231</v>
      </c>
      <c r="C2640" t="s">
        <v>2479</v>
      </c>
      <c r="D2640" t="s">
        <v>2193</v>
      </c>
      <c r="F2640" s="245" t="s">
        <v>193</v>
      </c>
    </row>
    <row r="2641" spans="1:6" hidden="1" x14ac:dyDescent="0.25">
      <c r="A2641">
        <v>8877</v>
      </c>
      <c r="B2641" t="s">
        <v>231</v>
      </c>
      <c r="C2641" t="s">
        <v>2480</v>
      </c>
      <c r="D2641" t="s">
        <v>2193</v>
      </c>
      <c r="F2641" s="245" t="s">
        <v>193</v>
      </c>
    </row>
    <row r="2642" spans="1:6" hidden="1" x14ac:dyDescent="0.25">
      <c r="A2642">
        <v>8878</v>
      </c>
      <c r="B2642" t="s">
        <v>231</v>
      </c>
      <c r="C2642" t="s">
        <v>2481</v>
      </c>
      <c r="D2642" t="s">
        <v>2193</v>
      </c>
      <c r="F2642" s="245" t="s">
        <v>193</v>
      </c>
    </row>
    <row r="2643" spans="1:6" hidden="1" x14ac:dyDescent="0.25">
      <c r="A2643">
        <v>8879</v>
      </c>
      <c r="B2643" t="s">
        <v>231</v>
      </c>
      <c r="C2643" t="s">
        <v>2482</v>
      </c>
      <c r="D2643" t="s">
        <v>2193</v>
      </c>
      <c r="F2643" s="245" t="s">
        <v>193</v>
      </c>
    </row>
    <row r="2644" spans="1:6" hidden="1" x14ac:dyDescent="0.25">
      <c r="A2644">
        <v>8881</v>
      </c>
      <c r="B2644" t="s">
        <v>231</v>
      </c>
      <c r="C2644" t="s">
        <v>2483</v>
      </c>
      <c r="D2644" t="s">
        <v>2193</v>
      </c>
      <c r="F2644" s="245" t="s">
        <v>193</v>
      </c>
    </row>
    <row r="2645" spans="1:6" hidden="1" x14ac:dyDescent="0.25">
      <c r="A2645">
        <v>8882</v>
      </c>
      <c r="B2645" t="s">
        <v>231</v>
      </c>
      <c r="C2645" t="s">
        <v>2484</v>
      </c>
      <c r="D2645" t="s">
        <v>2193</v>
      </c>
      <c r="F2645" s="245" t="s">
        <v>193</v>
      </c>
    </row>
    <row r="2646" spans="1:6" hidden="1" x14ac:dyDescent="0.25">
      <c r="A2646">
        <v>8883</v>
      </c>
      <c r="B2646" t="s">
        <v>231</v>
      </c>
      <c r="C2646" t="s">
        <v>2485</v>
      </c>
      <c r="D2646" t="s">
        <v>2193</v>
      </c>
      <c r="F2646" s="245" t="s">
        <v>193</v>
      </c>
    </row>
    <row r="2647" spans="1:6" hidden="1" x14ac:dyDescent="0.25">
      <c r="A2647">
        <v>8885</v>
      </c>
      <c r="B2647" t="s">
        <v>231</v>
      </c>
      <c r="C2647" t="s">
        <v>2486</v>
      </c>
      <c r="D2647" t="s">
        <v>2193</v>
      </c>
      <c r="F2647" s="245" t="s">
        <v>193</v>
      </c>
    </row>
    <row r="2648" spans="1:6" hidden="1" x14ac:dyDescent="0.25">
      <c r="A2648">
        <v>8886</v>
      </c>
      <c r="B2648" t="s">
        <v>231</v>
      </c>
      <c r="C2648" t="s">
        <v>2487</v>
      </c>
      <c r="D2648" t="s">
        <v>2193</v>
      </c>
      <c r="F2648" s="245" t="s">
        <v>193</v>
      </c>
    </row>
    <row r="2649" spans="1:6" hidden="1" x14ac:dyDescent="0.25">
      <c r="A2649">
        <v>8887</v>
      </c>
      <c r="B2649" t="s">
        <v>231</v>
      </c>
      <c r="C2649" t="s">
        <v>2488</v>
      </c>
      <c r="D2649" t="s">
        <v>2193</v>
      </c>
      <c r="F2649" s="245" t="s">
        <v>193</v>
      </c>
    </row>
    <row r="2650" spans="1:6" hidden="1" x14ac:dyDescent="0.25">
      <c r="A2650">
        <v>8888</v>
      </c>
      <c r="B2650" t="s">
        <v>231</v>
      </c>
      <c r="C2650" t="s">
        <v>2489</v>
      </c>
      <c r="D2650" t="s">
        <v>2193</v>
      </c>
      <c r="F2650" s="245" t="s">
        <v>193</v>
      </c>
    </row>
    <row r="2651" spans="1:6" hidden="1" x14ac:dyDescent="0.25">
      <c r="A2651">
        <v>8891</v>
      </c>
      <c r="B2651" t="s">
        <v>231</v>
      </c>
      <c r="C2651" t="s">
        <v>2490</v>
      </c>
      <c r="D2651" t="s">
        <v>2193</v>
      </c>
      <c r="F2651" s="245" t="s">
        <v>193</v>
      </c>
    </row>
    <row r="2652" spans="1:6" hidden="1" x14ac:dyDescent="0.25">
      <c r="A2652">
        <v>8893</v>
      </c>
      <c r="B2652" t="s">
        <v>231</v>
      </c>
      <c r="C2652" t="s">
        <v>2491</v>
      </c>
      <c r="D2652" t="s">
        <v>2193</v>
      </c>
      <c r="F2652" s="245" t="s">
        <v>193</v>
      </c>
    </row>
    <row r="2653" spans="1:6" hidden="1" x14ac:dyDescent="0.25">
      <c r="A2653">
        <v>8895</v>
      </c>
      <c r="B2653" t="s">
        <v>231</v>
      </c>
      <c r="C2653" t="s">
        <v>2492</v>
      </c>
      <c r="D2653" t="s">
        <v>2193</v>
      </c>
      <c r="F2653" s="245" t="s">
        <v>193</v>
      </c>
    </row>
    <row r="2654" spans="1:6" hidden="1" x14ac:dyDescent="0.25">
      <c r="A2654">
        <v>8896</v>
      </c>
      <c r="B2654" t="s">
        <v>231</v>
      </c>
      <c r="C2654" t="s">
        <v>2493</v>
      </c>
      <c r="D2654" t="s">
        <v>2193</v>
      </c>
      <c r="F2654" s="245" t="s">
        <v>193</v>
      </c>
    </row>
    <row r="2655" spans="1:6" hidden="1" x14ac:dyDescent="0.25">
      <c r="A2655">
        <v>8897</v>
      </c>
      <c r="B2655" t="s">
        <v>231</v>
      </c>
      <c r="C2655" t="s">
        <v>2494</v>
      </c>
      <c r="D2655" t="s">
        <v>2193</v>
      </c>
      <c r="F2655" s="245" t="s">
        <v>193</v>
      </c>
    </row>
    <row r="2656" spans="1:6" hidden="1" x14ac:dyDescent="0.25">
      <c r="A2656">
        <v>8900</v>
      </c>
      <c r="B2656" t="s">
        <v>530</v>
      </c>
      <c r="C2656" t="s">
        <v>2495</v>
      </c>
      <c r="D2656" t="s">
        <v>2193</v>
      </c>
      <c r="F2656" s="245" t="s">
        <v>179</v>
      </c>
    </row>
    <row r="2657" spans="1:6" hidden="1" x14ac:dyDescent="0.25">
      <c r="A2657">
        <v>8904</v>
      </c>
      <c r="B2657" t="s">
        <v>530</v>
      </c>
      <c r="C2657" t="s">
        <v>2496</v>
      </c>
      <c r="D2657" t="s">
        <v>2193</v>
      </c>
      <c r="F2657" s="245" t="s">
        <v>179</v>
      </c>
    </row>
    <row r="2658" spans="1:6" hidden="1" x14ac:dyDescent="0.25">
      <c r="A2658">
        <v>8911</v>
      </c>
      <c r="B2658" t="s">
        <v>231</v>
      </c>
      <c r="C2658" t="s">
        <v>2497</v>
      </c>
      <c r="D2658" t="s">
        <v>2193</v>
      </c>
      <c r="F2658" s="245" t="s">
        <v>193</v>
      </c>
    </row>
    <row r="2659" spans="1:6" hidden="1" x14ac:dyDescent="0.25">
      <c r="A2659">
        <v>8912</v>
      </c>
      <c r="B2659" t="s">
        <v>231</v>
      </c>
      <c r="C2659" t="s">
        <v>2498</v>
      </c>
      <c r="D2659" t="s">
        <v>2193</v>
      </c>
      <c r="F2659" s="245" t="s">
        <v>193</v>
      </c>
    </row>
    <row r="2660" spans="1:6" hidden="1" x14ac:dyDescent="0.25">
      <c r="A2660">
        <v>8913</v>
      </c>
      <c r="B2660" t="s">
        <v>231</v>
      </c>
      <c r="C2660" t="s">
        <v>2499</v>
      </c>
      <c r="D2660" t="s">
        <v>2193</v>
      </c>
      <c r="F2660" s="245" t="s">
        <v>193</v>
      </c>
    </row>
    <row r="2661" spans="1:6" hidden="1" x14ac:dyDescent="0.25">
      <c r="A2661">
        <v>8914</v>
      </c>
      <c r="B2661" t="s">
        <v>231</v>
      </c>
      <c r="C2661" t="s">
        <v>2500</v>
      </c>
      <c r="D2661" t="s">
        <v>2193</v>
      </c>
      <c r="F2661" s="245" t="s">
        <v>193</v>
      </c>
    </row>
    <row r="2662" spans="1:6" hidden="1" x14ac:dyDescent="0.25">
      <c r="A2662">
        <v>8915</v>
      </c>
      <c r="B2662" t="s">
        <v>231</v>
      </c>
      <c r="C2662" t="s">
        <v>2501</v>
      </c>
      <c r="D2662" t="s">
        <v>2193</v>
      </c>
      <c r="F2662" s="245" t="s">
        <v>193</v>
      </c>
    </row>
    <row r="2663" spans="1:6" hidden="1" x14ac:dyDescent="0.25">
      <c r="A2663">
        <v>8917</v>
      </c>
      <c r="B2663" t="s">
        <v>231</v>
      </c>
      <c r="C2663" t="s">
        <v>2502</v>
      </c>
      <c r="D2663" t="s">
        <v>2193</v>
      </c>
      <c r="F2663" s="245" t="s">
        <v>193</v>
      </c>
    </row>
    <row r="2664" spans="1:6" hidden="1" x14ac:dyDescent="0.25">
      <c r="A2664">
        <v>8918</v>
      </c>
      <c r="B2664" t="s">
        <v>231</v>
      </c>
      <c r="C2664" t="s">
        <v>2503</v>
      </c>
      <c r="D2664" t="s">
        <v>2193</v>
      </c>
      <c r="F2664" s="245" t="s">
        <v>193</v>
      </c>
    </row>
    <row r="2665" spans="1:6" hidden="1" x14ac:dyDescent="0.25">
      <c r="A2665">
        <v>8919</v>
      </c>
      <c r="B2665" t="s">
        <v>231</v>
      </c>
      <c r="C2665" t="s">
        <v>2504</v>
      </c>
      <c r="D2665" t="s">
        <v>2193</v>
      </c>
      <c r="F2665" s="245" t="s">
        <v>193</v>
      </c>
    </row>
    <row r="2666" spans="1:6" hidden="1" x14ac:dyDescent="0.25">
      <c r="A2666">
        <v>8921</v>
      </c>
      <c r="B2666" t="s">
        <v>231</v>
      </c>
      <c r="C2666" t="s">
        <v>2505</v>
      </c>
      <c r="D2666" t="s">
        <v>2193</v>
      </c>
      <c r="F2666" s="245" t="s">
        <v>193</v>
      </c>
    </row>
    <row r="2667" spans="1:6" hidden="1" x14ac:dyDescent="0.25">
      <c r="A2667">
        <v>8923</v>
      </c>
      <c r="B2667" t="s">
        <v>231</v>
      </c>
      <c r="C2667" t="s">
        <v>2506</v>
      </c>
      <c r="D2667" t="s">
        <v>2193</v>
      </c>
      <c r="F2667" s="245" t="s">
        <v>193</v>
      </c>
    </row>
    <row r="2668" spans="1:6" hidden="1" x14ac:dyDescent="0.25">
      <c r="A2668">
        <v>8924</v>
      </c>
      <c r="B2668" t="s">
        <v>231</v>
      </c>
      <c r="C2668" t="s">
        <v>2507</v>
      </c>
      <c r="D2668" t="s">
        <v>2193</v>
      </c>
      <c r="F2668" s="245" t="s">
        <v>193</v>
      </c>
    </row>
    <row r="2669" spans="1:6" hidden="1" x14ac:dyDescent="0.25">
      <c r="A2669">
        <v>8925</v>
      </c>
      <c r="B2669" t="s">
        <v>231</v>
      </c>
      <c r="C2669" t="s">
        <v>2508</v>
      </c>
      <c r="D2669" t="s">
        <v>2193</v>
      </c>
      <c r="F2669" s="245" t="s">
        <v>193</v>
      </c>
    </row>
    <row r="2670" spans="1:6" hidden="1" x14ac:dyDescent="0.25">
      <c r="A2670">
        <v>8926</v>
      </c>
      <c r="B2670" t="s">
        <v>231</v>
      </c>
      <c r="C2670" t="s">
        <v>2508</v>
      </c>
      <c r="D2670" t="s">
        <v>2193</v>
      </c>
      <c r="F2670" s="245" t="s">
        <v>193</v>
      </c>
    </row>
    <row r="2671" spans="1:6" hidden="1" x14ac:dyDescent="0.25">
      <c r="A2671">
        <v>8928</v>
      </c>
      <c r="B2671" t="s">
        <v>231</v>
      </c>
      <c r="C2671" t="s">
        <v>2509</v>
      </c>
      <c r="D2671" t="s">
        <v>2193</v>
      </c>
      <c r="F2671" s="245" t="s">
        <v>193</v>
      </c>
    </row>
    <row r="2672" spans="1:6" hidden="1" x14ac:dyDescent="0.25">
      <c r="A2672">
        <v>8929</v>
      </c>
      <c r="B2672" t="s">
        <v>231</v>
      </c>
      <c r="C2672" t="s">
        <v>2510</v>
      </c>
      <c r="D2672" t="s">
        <v>2193</v>
      </c>
      <c r="F2672" s="245" t="s">
        <v>193</v>
      </c>
    </row>
    <row r="2673" spans="1:6" hidden="1" x14ac:dyDescent="0.25">
      <c r="A2673">
        <v>8931</v>
      </c>
      <c r="B2673" t="s">
        <v>231</v>
      </c>
      <c r="C2673" t="s">
        <v>2511</v>
      </c>
      <c r="D2673" t="s">
        <v>2193</v>
      </c>
      <c r="F2673" s="245" t="s">
        <v>193</v>
      </c>
    </row>
    <row r="2674" spans="1:6" hidden="1" x14ac:dyDescent="0.25">
      <c r="A2674">
        <v>8932</v>
      </c>
      <c r="B2674" t="s">
        <v>231</v>
      </c>
      <c r="C2674" t="s">
        <v>2512</v>
      </c>
      <c r="D2674" t="s">
        <v>2193</v>
      </c>
      <c r="F2674" s="245" t="s">
        <v>193</v>
      </c>
    </row>
    <row r="2675" spans="1:6" hidden="1" x14ac:dyDescent="0.25">
      <c r="A2675">
        <v>8934</v>
      </c>
      <c r="B2675" t="s">
        <v>231</v>
      </c>
      <c r="C2675" t="s">
        <v>2513</v>
      </c>
      <c r="D2675" t="s">
        <v>2193</v>
      </c>
      <c r="F2675" s="245" t="s">
        <v>193</v>
      </c>
    </row>
    <row r="2676" spans="1:6" hidden="1" x14ac:dyDescent="0.25">
      <c r="A2676">
        <v>8935</v>
      </c>
      <c r="B2676" t="s">
        <v>231</v>
      </c>
      <c r="C2676" t="s">
        <v>2514</v>
      </c>
      <c r="D2676" t="s">
        <v>2193</v>
      </c>
      <c r="F2676" s="245" t="s">
        <v>193</v>
      </c>
    </row>
    <row r="2677" spans="1:6" hidden="1" x14ac:dyDescent="0.25">
      <c r="A2677">
        <v>8936</v>
      </c>
      <c r="B2677" t="s">
        <v>231</v>
      </c>
      <c r="C2677" t="s">
        <v>2515</v>
      </c>
      <c r="D2677" t="s">
        <v>2193</v>
      </c>
      <c r="F2677" s="245" t="s">
        <v>193</v>
      </c>
    </row>
    <row r="2678" spans="1:6" hidden="1" x14ac:dyDescent="0.25">
      <c r="A2678">
        <v>8943</v>
      </c>
      <c r="B2678" t="s">
        <v>231</v>
      </c>
      <c r="C2678" t="s">
        <v>2516</v>
      </c>
      <c r="D2678" t="s">
        <v>2193</v>
      </c>
      <c r="F2678" s="245" t="s">
        <v>193</v>
      </c>
    </row>
    <row r="2679" spans="1:6" hidden="1" x14ac:dyDescent="0.25">
      <c r="A2679">
        <v>8944</v>
      </c>
      <c r="B2679" t="s">
        <v>231</v>
      </c>
      <c r="C2679" t="s">
        <v>2517</v>
      </c>
      <c r="D2679" t="s">
        <v>2193</v>
      </c>
      <c r="F2679" s="245" t="s">
        <v>193</v>
      </c>
    </row>
    <row r="2680" spans="1:6" hidden="1" x14ac:dyDescent="0.25">
      <c r="A2680">
        <v>8945</v>
      </c>
      <c r="B2680" t="s">
        <v>231</v>
      </c>
      <c r="C2680" t="s">
        <v>2518</v>
      </c>
      <c r="D2680" t="s">
        <v>2193</v>
      </c>
      <c r="F2680" s="245" t="s">
        <v>193</v>
      </c>
    </row>
    <row r="2681" spans="1:6" hidden="1" x14ac:dyDescent="0.25">
      <c r="A2681">
        <v>8946</v>
      </c>
      <c r="B2681" t="s">
        <v>231</v>
      </c>
      <c r="C2681" t="s">
        <v>2519</v>
      </c>
      <c r="D2681" t="s">
        <v>2193</v>
      </c>
      <c r="F2681" s="245" t="s">
        <v>193</v>
      </c>
    </row>
    <row r="2682" spans="1:6" hidden="1" x14ac:dyDescent="0.25">
      <c r="A2682">
        <v>8947</v>
      </c>
      <c r="B2682" t="s">
        <v>231</v>
      </c>
      <c r="C2682" t="s">
        <v>2520</v>
      </c>
      <c r="D2682" t="s">
        <v>2193</v>
      </c>
      <c r="F2682" s="245" t="s">
        <v>193</v>
      </c>
    </row>
    <row r="2683" spans="1:6" hidden="1" x14ac:dyDescent="0.25">
      <c r="A2683">
        <v>8948</v>
      </c>
      <c r="B2683" t="s">
        <v>231</v>
      </c>
      <c r="C2683" t="s">
        <v>2521</v>
      </c>
      <c r="D2683" t="s">
        <v>2193</v>
      </c>
      <c r="F2683" s="245" t="s">
        <v>193</v>
      </c>
    </row>
    <row r="2684" spans="1:6" hidden="1" x14ac:dyDescent="0.25">
      <c r="A2684">
        <v>8949</v>
      </c>
      <c r="B2684" t="s">
        <v>231</v>
      </c>
      <c r="C2684" t="s">
        <v>2522</v>
      </c>
      <c r="D2684" t="s">
        <v>2193</v>
      </c>
      <c r="F2684" s="245" t="s">
        <v>193</v>
      </c>
    </row>
    <row r="2685" spans="1:6" hidden="1" x14ac:dyDescent="0.25">
      <c r="A2685">
        <v>8951</v>
      </c>
      <c r="B2685" t="s">
        <v>231</v>
      </c>
      <c r="C2685" t="s">
        <v>2523</v>
      </c>
      <c r="D2685" t="s">
        <v>2193</v>
      </c>
      <c r="F2685" s="245" t="s">
        <v>193</v>
      </c>
    </row>
    <row r="2686" spans="1:6" hidden="1" x14ac:dyDescent="0.25">
      <c r="A2686">
        <v>8953</v>
      </c>
      <c r="B2686" t="s">
        <v>231</v>
      </c>
      <c r="C2686" t="s">
        <v>2524</v>
      </c>
      <c r="D2686" t="s">
        <v>2193</v>
      </c>
      <c r="F2686" s="245" t="s">
        <v>193</v>
      </c>
    </row>
    <row r="2687" spans="1:6" hidden="1" x14ac:dyDescent="0.25">
      <c r="A2687">
        <v>8954</v>
      </c>
      <c r="B2687" t="s">
        <v>231</v>
      </c>
      <c r="C2687" t="s">
        <v>2525</v>
      </c>
      <c r="D2687" t="s">
        <v>2193</v>
      </c>
      <c r="F2687" s="245" t="s">
        <v>193</v>
      </c>
    </row>
    <row r="2688" spans="1:6" hidden="1" x14ac:dyDescent="0.25">
      <c r="A2688">
        <v>8956</v>
      </c>
      <c r="B2688" t="s">
        <v>231</v>
      </c>
      <c r="C2688" t="s">
        <v>2526</v>
      </c>
      <c r="D2688" t="s">
        <v>2193</v>
      </c>
      <c r="F2688" s="245" t="s">
        <v>193</v>
      </c>
    </row>
    <row r="2689" spans="1:6" hidden="1" x14ac:dyDescent="0.25">
      <c r="A2689">
        <v>8957</v>
      </c>
      <c r="B2689" t="s">
        <v>231</v>
      </c>
      <c r="C2689" t="s">
        <v>2527</v>
      </c>
      <c r="D2689" t="s">
        <v>2193</v>
      </c>
      <c r="F2689" s="245" t="s">
        <v>193</v>
      </c>
    </row>
    <row r="2690" spans="1:6" hidden="1" x14ac:dyDescent="0.25">
      <c r="A2690">
        <v>8958</v>
      </c>
      <c r="B2690" t="s">
        <v>231</v>
      </c>
      <c r="C2690" t="s">
        <v>2528</v>
      </c>
      <c r="D2690" t="s">
        <v>2193</v>
      </c>
      <c r="F2690" s="245" t="s">
        <v>193</v>
      </c>
    </row>
    <row r="2691" spans="1:6" hidden="1" x14ac:dyDescent="0.25">
      <c r="A2691">
        <v>8960</v>
      </c>
      <c r="B2691" t="s">
        <v>231</v>
      </c>
      <c r="C2691" t="s">
        <v>2529</v>
      </c>
      <c r="D2691" t="s">
        <v>2193</v>
      </c>
      <c r="F2691" s="245" t="s">
        <v>193</v>
      </c>
    </row>
    <row r="2692" spans="1:6" hidden="1" x14ac:dyDescent="0.25">
      <c r="A2692">
        <v>8966</v>
      </c>
      <c r="B2692" t="s">
        <v>243</v>
      </c>
      <c r="C2692" t="s">
        <v>2530</v>
      </c>
      <c r="D2692" t="s">
        <v>2193</v>
      </c>
      <c r="F2692" s="245" t="s">
        <v>187</v>
      </c>
    </row>
    <row r="2693" spans="1:6" hidden="1" x14ac:dyDescent="0.25">
      <c r="A2693">
        <v>8969</v>
      </c>
      <c r="B2693" t="s">
        <v>231</v>
      </c>
      <c r="C2693" t="s">
        <v>2531</v>
      </c>
      <c r="D2693" t="s">
        <v>2193</v>
      </c>
      <c r="F2693" s="245" t="s">
        <v>193</v>
      </c>
    </row>
    <row r="2694" spans="1:6" hidden="1" x14ac:dyDescent="0.25">
      <c r="A2694">
        <v>8971</v>
      </c>
      <c r="B2694" t="s">
        <v>231</v>
      </c>
      <c r="C2694" t="s">
        <v>2532</v>
      </c>
      <c r="D2694" t="s">
        <v>2193</v>
      </c>
      <c r="F2694" s="245" t="s">
        <v>193</v>
      </c>
    </row>
    <row r="2695" spans="1:6" hidden="1" x14ac:dyDescent="0.25">
      <c r="A2695">
        <v>8973</v>
      </c>
      <c r="B2695" t="s">
        <v>231</v>
      </c>
      <c r="C2695" t="s">
        <v>2533</v>
      </c>
      <c r="D2695" t="s">
        <v>2193</v>
      </c>
      <c r="F2695" s="245" t="s">
        <v>193</v>
      </c>
    </row>
    <row r="2696" spans="1:6" hidden="1" x14ac:dyDescent="0.25">
      <c r="A2696">
        <v>8975</v>
      </c>
      <c r="B2696" t="s">
        <v>231</v>
      </c>
      <c r="C2696" t="s">
        <v>2534</v>
      </c>
      <c r="D2696" t="s">
        <v>2193</v>
      </c>
      <c r="F2696" s="245" t="s">
        <v>193</v>
      </c>
    </row>
    <row r="2697" spans="1:6" hidden="1" x14ac:dyDescent="0.25">
      <c r="A2697">
        <v>8976</v>
      </c>
      <c r="B2697" t="s">
        <v>231</v>
      </c>
      <c r="C2697" t="s">
        <v>2535</v>
      </c>
      <c r="D2697" t="s">
        <v>2193</v>
      </c>
      <c r="F2697" s="245" t="s">
        <v>193</v>
      </c>
    </row>
    <row r="2698" spans="1:6" hidden="1" x14ac:dyDescent="0.25">
      <c r="A2698">
        <v>8977</v>
      </c>
      <c r="B2698" t="s">
        <v>231</v>
      </c>
      <c r="C2698" t="s">
        <v>2536</v>
      </c>
      <c r="D2698" t="s">
        <v>2193</v>
      </c>
      <c r="F2698" s="245" t="s">
        <v>193</v>
      </c>
    </row>
    <row r="2699" spans="1:6" hidden="1" x14ac:dyDescent="0.25">
      <c r="A2699">
        <v>8978</v>
      </c>
      <c r="B2699" t="s">
        <v>231</v>
      </c>
      <c r="C2699" t="s">
        <v>2537</v>
      </c>
      <c r="D2699" t="s">
        <v>2193</v>
      </c>
      <c r="F2699" s="245" t="s">
        <v>193</v>
      </c>
    </row>
    <row r="2700" spans="1:6" hidden="1" x14ac:dyDescent="0.25">
      <c r="A2700">
        <v>8981</v>
      </c>
      <c r="B2700" t="s">
        <v>231</v>
      </c>
      <c r="C2700" t="s">
        <v>2538</v>
      </c>
      <c r="D2700" t="s">
        <v>2193</v>
      </c>
      <c r="F2700" s="245" t="s">
        <v>193</v>
      </c>
    </row>
    <row r="2701" spans="1:6" hidden="1" x14ac:dyDescent="0.25">
      <c r="A2701">
        <v>8983</v>
      </c>
      <c r="B2701" t="s">
        <v>231</v>
      </c>
      <c r="C2701" t="s">
        <v>2539</v>
      </c>
      <c r="D2701" t="s">
        <v>2193</v>
      </c>
      <c r="F2701" s="245" t="s">
        <v>193</v>
      </c>
    </row>
    <row r="2702" spans="1:6" hidden="1" x14ac:dyDescent="0.25">
      <c r="A2702">
        <v>8984</v>
      </c>
      <c r="B2702" t="s">
        <v>231</v>
      </c>
      <c r="C2702" t="s">
        <v>2540</v>
      </c>
      <c r="D2702" t="s">
        <v>2193</v>
      </c>
      <c r="F2702" s="245" t="s">
        <v>193</v>
      </c>
    </row>
    <row r="2703" spans="1:6" hidden="1" x14ac:dyDescent="0.25">
      <c r="A2703">
        <v>8985</v>
      </c>
      <c r="B2703" t="s">
        <v>231</v>
      </c>
      <c r="C2703" t="s">
        <v>2541</v>
      </c>
      <c r="D2703" t="s">
        <v>2193</v>
      </c>
      <c r="F2703" s="245" t="s">
        <v>193</v>
      </c>
    </row>
    <row r="2704" spans="1:6" hidden="1" x14ac:dyDescent="0.25">
      <c r="A2704">
        <v>8986</v>
      </c>
      <c r="B2704" t="s">
        <v>231</v>
      </c>
      <c r="C2704" t="s">
        <v>2542</v>
      </c>
      <c r="D2704" t="s">
        <v>2193</v>
      </c>
      <c r="F2704" s="245" t="s">
        <v>193</v>
      </c>
    </row>
    <row r="2705" spans="1:6" hidden="1" x14ac:dyDescent="0.25">
      <c r="A2705">
        <v>8988</v>
      </c>
      <c r="B2705" t="s">
        <v>231</v>
      </c>
      <c r="C2705" t="s">
        <v>2543</v>
      </c>
      <c r="D2705" t="s">
        <v>2193</v>
      </c>
      <c r="F2705" s="245" t="s">
        <v>193</v>
      </c>
    </row>
    <row r="2706" spans="1:6" hidden="1" x14ac:dyDescent="0.25">
      <c r="A2706">
        <v>8989</v>
      </c>
      <c r="B2706" t="s">
        <v>231</v>
      </c>
      <c r="C2706" t="s">
        <v>2544</v>
      </c>
      <c r="D2706" t="s">
        <v>2193</v>
      </c>
      <c r="F2706" s="245" t="s">
        <v>193</v>
      </c>
    </row>
    <row r="2707" spans="1:6" hidden="1" x14ac:dyDescent="0.25">
      <c r="A2707">
        <v>8990</v>
      </c>
      <c r="B2707" t="s">
        <v>231</v>
      </c>
      <c r="C2707" t="s">
        <v>2545</v>
      </c>
      <c r="D2707" t="s">
        <v>2193</v>
      </c>
      <c r="F2707" s="245" t="s">
        <v>193</v>
      </c>
    </row>
    <row r="2708" spans="1:6" hidden="1" x14ac:dyDescent="0.25">
      <c r="A2708">
        <v>8991</v>
      </c>
      <c r="B2708" t="s">
        <v>231</v>
      </c>
      <c r="C2708" t="s">
        <v>2546</v>
      </c>
      <c r="D2708" t="s">
        <v>2193</v>
      </c>
      <c r="F2708" s="245" t="s">
        <v>193</v>
      </c>
    </row>
    <row r="2709" spans="1:6" hidden="1" x14ac:dyDescent="0.25">
      <c r="A2709">
        <v>8992</v>
      </c>
      <c r="B2709" t="s">
        <v>231</v>
      </c>
      <c r="C2709" t="s">
        <v>2547</v>
      </c>
      <c r="D2709" t="s">
        <v>2193</v>
      </c>
      <c r="F2709" s="245" t="s">
        <v>193</v>
      </c>
    </row>
    <row r="2710" spans="1:6" hidden="1" x14ac:dyDescent="0.25">
      <c r="A2710">
        <v>8994</v>
      </c>
      <c r="B2710" t="s">
        <v>231</v>
      </c>
      <c r="C2710" t="s">
        <v>2548</v>
      </c>
      <c r="D2710" t="s">
        <v>2193</v>
      </c>
      <c r="F2710" s="245" t="s">
        <v>193</v>
      </c>
    </row>
    <row r="2711" spans="1:6" hidden="1" x14ac:dyDescent="0.25">
      <c r="A2711">
        <v>8995</v>
      </c>
      <c r="B2711" t="s">
        <v>231</v>
      </c>
      <c r="C2711" t="s">
        <v>2549</v>
      </c>
      <c r="D2711" t="s">
        <v>2193</v>
      </c>
      <c r="F2711" s="245" t="s">
        <v>193</v>
      </c>
    </row>
    <row r="2712" spans="1:6" hidden="1" x14ac:dyDescent="0.25">
      <c r="A2712">
        <v>8996</v>
      </c>
      <c r="B2712" t="s">
        <v>231</v>
      </c>
      <c r="C2712" t="s">
        <v>2550</v>
      </c>
      <c r="D2712" t="s">
        <v>2193</v>
      </c>
      <c r="F2712" s="245" t="s">
        <v>193</v>
      </c>
    </row>
    <row r="2713" spans="1:6" hidden="1" x14ac:dyDescent="0.25">
      <c r="A2713">
        <v>8997</v>
      </c>
      <c r="B2713" t="s">
        <v>231</v>
      </c>
      <c r="C2713" t="s">
        <v>2551</v>
      </c>
      <c r="D2713" t="s">
        <v>2193</v>
      </c>
      <c r="F2713" s="245" t="s">
        <v>193</v>
      </c>
    </row>
    <row r="2714" spans="1:6" hidden="1" x14ac:dyDescent="0.25">
      <c r="A2714">
        <v>8998</v>
      </c>
      <c r="B2714" t="s">
        <v>231</v>
      </c>
      <c r="C2714" t="s">
        <v>2552</v>
      </c>
      <c r="D2714" t="s">
        <v>2193</v>
      </c>
      <c r="F2714" s="245" t="s">
        <v>193</v>
      </c>
    </row>
    <row r="2715" spans="1:6" hidden="1" x14ac:dyDescent="0.25">
      <c r="A2715">
        <v>8999</v>
      </c>
      <c r="B2715" t="s">
        <v>243</v>
      </c>
      <c r="C2715" t="s">
        <v>2553</v>
      </c>
      <c r="D2715" t="s">
        <v>2193</v>
      </c>
      <c r="F2715" s="245" t="s">
        <v>187</v>
      </c>
    </row>
    <row r="2716" spans="1:6" hidden="1" x14ac:dyDescent="0.25">
      <c r="A2716">
        <v>9000</v>
      </c>
      <c r="B2716" t="s">
        <v>530</v>
      </c>
      <c r="C2716" t="s">
        <v>2554</v>
      </c>
      <c r="D2716" t="s">
        <v>2247</v>
      </c>
      <c r="F2716" s="245" t="s">
        <v>179</v>
      </c>
    </row>
    <row r="2717" spans="1:6" hidden="1" x14ac:dyDescent="0.25">
      <c r="A2717">
        <v>9011</v>
      </c>
      <c r="B2717" t="s">
        <v>530</v>
      </c>
      <c r="C2717" t="s">
        <v>2554</v>
      </c>
      <c r="D2717" t="s">
        <v>2247</v>
      </c>
      <c r="F2717" s="245" t="s">
        <v>179</v>
      </c>
    </row>
    <row r="2718" spans="1:6" hidden="1" x14ac:dyDescent="0.25">
      <c r="A2718">
        <v>9012</v>
      </c>
      <c r="B2718" t="s">
        <v>530</v>
      </c>
      <c r="C2718" t="s">
        <v>2554</v>
      </c>
      <c r="D2718" t="s">
        <v>2247</v>
      </c>
      <c r="F2718" s="245" t="s">
        <v>179</v>
      </c>
    </row>
    <row r="2719" spans="1:6" hidden="1" x14ac:dyDescent="0.25">
      <c r="A2719">
        <v>9019</v>
      </c>
      <c r="B2719" t="s">
        <v>530</v>
      </c>
      <c r="C2719" t="s">
        <v>2554</v>
      </c>
      <c r="D2719" t="s">
        <v>2247</v>
      </c>
      <c r="F2719" s="245" t="s">
        <v>179</v>
      </c>
    </row>
    <row r="2720" spans="1:6" hidden="1" x14ac:dyDescent="0.25">
      <c r="A2720">
        <v>9021</v>
      </c>
      <c r="B2720" t="s">
        <v>530</v>
      </c>
      <c r="C2720" t="s">
        <v>2554</v>
      </c>
      <c r="D2720" t="s">
        <v>2247</v>
      </c>
      <c r="F2720" s="245" t="s">
        <v>179</v>
      </c>
    </row>
    <row r="2721" spans="1:6" hidden="1" x14ac:dyDescent="0.25">
      <c r="A2721">
        <v>9022</v>
      </c>
      <c r="B2721" t="s">
        <v>530</v>
      </c>
      <c r="C2721" t="s">
        <v>2554</v>
      </c>
      <c r="D2721" t="s">
        <v>2247</v>
      </c>
      <c r="F2721" s="245" t="s">
        <v>179</v>
      </c>
    </row>
    <row r="2722" spans="1:6" hidden="1" x14ac:dyDescent="0.25">
      <c r="A2722">
        <v>9023</v>
      </c>
      <c r="B2722" t="s">
        <v>530</v>
      </c>
      <c r="C2722" t="s">
        <v>2554</v>
      </c>
      <c r="D2722" t="s">
        <v>2247</v>
      </c>
      <c r="F2722" s="245" t="s">
        <v>179</v>
      </c>
    </row>
    <row r="2723" spans="1:6" hidden="1" x14ac:dyDescent="0.25">
      <c r="A2723">
        <v>9024</v>
      </c>
      <c r="B2723" t="s">
        <v>530</v>
      </c>
      <c r="C2723" t="s">
        <v>2554</v>
      </c>
      <c r="D2723" t="s">
        <v>2247</v>
      </c>
      <c r="F2723" s="245" t="s">
        <v>179</v>
      </c>
    </row>
    <row r="2724" spans="1:6" hidden="1" x14ac:dyDescent="0.25">
      <c r="A2724">
        <v>9025</v>
      </c>
      <c r="B2724" t="s">
        <v>530</v>
      </c>
      <c r="C2724" t="s">
        <v>2554</v>
      </c>
      <c r="D2724" t="s">
        <v>2247</v>
      </c>
      <c r="F2724" s="245" t="s">
        <v>179</v>
      </c>
    </row>
    <row r="2725" spans="1:6" hidden="1" x14ac:dyDescent="0.25">
      <c r="A2725">
        <v>9026</v>
      </c>
      <c r="B2725" t="s">
        <v>530</v>
      </c>
      <c r="C2725" t="s">
        <v>2554</v>
      </c>
      <c r="D2725" t="s">
        <v>2247</v>
      </c>
      <c r="F2725" s="245" t="s">
        <v>179</v>
      </c>
    </row>
    <row r="2726" spans="1:6" hidden="1" x14ac:dyDescent="0.25">
      <c r="A2726">
        <v>9027</v>
      </c>
      <c r="B2726" t="s">
        <v>530</v>
      </c>
      <c r="C2726" t="s">
        <v>2554</v>
      </c>
      <c r="D2726" t="s">
        <v>2247</v>
      </c>
      <c r="F2726" s="245" t="s">
        <v>179</v>
      </c>
    </row>
    <row r="2727" spans="1:6" hidden="1" x14ac:dyDescent="0.25">
      <c r="A2727">
        <v>9028</v>
      </c>
      <c r="B2727" t="s">
        <v>530</v>
      </c>
      <c r="C2727" t="s">
        <v>2554</v>
      </c>
      <c r="D2727" t="s">
        <v>2247</v>
      </c>
      <c r="F2727" s="245" t="s">
        <v>179</v>
      </c>
    </row>
    <row r="2728" spans="1:6" hidden="1" x14ac:dyDescent="0.25">
      <c r="A2728">
        <v>9029</v>
      </c>
      <c r="B2728" t="s">
        <v>530</v>
      </c>
      <c r="C2728" t="s">
        <v>2554</v>
      </c>
      <c r="D2728" t="s">
        <v>2247</v>
      </c>
      <c r="F2728" s="245" t="s">
        <v>179</v>
      </c>
    </row>
    <row r="2729" spans="1:6" hidden="1" x14ac:dyDescent="0.25">
      <c r="A2729">
        <v>9030</v>
      </c>
      <c r="B2729" t="s">
        <v>530</v>
      </c>
      <c r="C2729" t="s">
        <v>2554</v>
      </c>
      <c r="D2729" t="s">
        <v>2247</v>
      </c>
      <c r="F2729" s="245" t="s">
        <v>179</v>
      </c>
    </row>
    <row r="2730" spans="1:6" hidden="1" x14ac:dyDescent="0.25">
      <c r="A2730">
        <v>9061</v>
      </c>
      <c r="B2730" t="s">
        <v>231</v>
      </c>
      <c r="C2730" t="s">
        <v>2555</v>
      </c>
      <c r="D2730" t="s">
        <v>2247</v>
      </c>
      <c r="F2730" s="245" t="s">
        <v>191</v>
      </c>
    </row>
    <row r="2731" spans="1:6" hidden="1" x14ac:dyDescent="0.25">
      <c r="A2731">
        <v>9062</v>
      </c>
      <c r="B2731" t="s">
        <v>231</v>
      </c>
      <c r="C2731" t="s">
        <v>2556</v>
      </c>
      <c r="D2731" t="s">
        <v>2247</v>
      </c>
      <c r="F2731" s="245" t="s">
        <v>191</v>
      </c>
    </row>
    <row r="2732" spans="1:6" hidden="1" x14ac:dyDescent="0.25">
      <c r="A2732">
        <v>9063</v>
      </c>
      <c r="B2732" t="s">
        <v>231</v>
      </c>
      <c r="C2732" t="s">
        <v>2557</v>
      </c>
      <c r="D2732" t="s">
        <v>2247</v>
      </c>
      <c r="F2732" s="245" t="s">
        <v>191</v>
      </c>
    </row>
    <row r="2733" spans="1:6" hidden="1" x14ac:dyDescent="0.25">
      <c r="A2733">
        <v>9064</v>
      </c>
      <c r="B2733" t="s">
        <v>231</v>
      </c>
      <c r="C2733" t="s">
        <v>2558</v>
      </c>
      <c r="D2733" t="s">
        <v>2247</v>
      </c>
      <c r="F2733" s="245" t="s">
        <v>191</v>
      </c>
    </row>
    <row r="2734" spans="1:6" hidden="1" x14ac:dyDescent="0.25">
      <c r="A2734">
        <v>9071</v>
      </c>
      <c r="B2734" t="s">
        <v>231</v>
      </c>
      <c r="C2734" t="s">
        <v>2559</v>
      </c>
      <c r="D2734" t="s">
        <v>2247</v>
      </c>
      <c r="F2734" s="245" t="s">
        <v>191</v>
      </c>
    </row>
    <row r="2735" spans="1:6" hidden="1" x14ac:dyDescent="0.25">
      <c r="A2735">
        <v>9072</v>
      </c>
      <c r="B2735" t="s">
        <v>231</v>
      </c>
      <c r="C2735" t="s">
        <v>2560</v>
      </c>
      <c r="D2735" t="s">
        <v>2247</v>
      </c>
      <c r="F2735" s="245" t="s">
        <v>191</v>
      </c>
    </row>
    <row r="2736" spans="1:6" hidden="1" x14ac:dyDescent="0.25">
      <c r="A2736">
        <v>9073</v>
      </c>
      <c r="B2736" t="s">
        <v>231</v>
      </c>
      <c r="C2736" t="s">
        <v>2561</v>
      </c>
      <c r="D2736" t="s">
        <v>2247</v>
      </c>
      <c r="F2736" s="245" t="s">
        <v>191</v>
      </c>
    </row>
    <row r="2737" spans="1:6" hidden="1" x14ac:dyDescent="0.25">
      <c r="A2737">
        <v>9074</v>
      </c>
      <c r="B2737" t="s">
        <v>231</v>
      </c>
      <c r="C2737" t="s">
        <v>2562</v>
      </c>
      <c r="D2737" t="s">
        <v>2247</v>
      </c>
      <c r="F2737" s="245" t="s">
        <v>191</v>
      </c>
    </row>
    <row r="2738" spans="1:6" hidden="1" x14ac:dyDescent="0.25">
      <c r="A2738">
        <v>9081</v>
      </c>
      <c r="B2738" t="s">
        <v>231</v>
      </c>
      <c r="C2738" t="s">
        <v>2563</v>
      </c>
      <c r="D2738" t="s">
        <v>2247</v>
      </c>
      <c r="F2738" s="245" t="s">
        <v>191</v>
      </c>
    </row>
    <row r="2739" spans="1:6" hidden="1" x14ac:dyDescent="0.25">
      <c r="A2739">
        <v>9082</v>
      </c>
      <c r="B2739" t="s">
        <v>231</v>
      </c>
      <c r="C2739" t="s">
        <v>2564</v>
      </c>
      <c r="D2739" t="s">
        <v>2247</v>
      </c>
      <c r="F2739" s="245" t="s">
        <v>191</v>
      </c>
    </row>
    <row r="2740" spans="1:6" hidden="1" x14ac:dyDescent="0.25">
      <c r="A2740">
        <v>9083</v>
      </c>
      <c r="B2740" t="s">
        <v>231</v>
      </c>
      <c r="C2740" t="s">
        <v>2565</v>
      </c>
      <c r="D2740" t="s">
        <v>2247</v>
      </c>
      <c r="F2740" s="245" t="s">
        <v>191</v>
      </c>
    </row>
    <row r="2741" spans="1:6" hidden="1" x14ac:dyDescent="0.25">
      <c r="A2741">
        <v>9084</v>
      </c>
      <c r="B2741" t="s">
        <v>231</v>
      </c>
      <c r="C2741" t="s">
        <v>2566</v>
      </c>
      <c r="D2741" t="s">
        <v>2247</v>
      </c>
      <c r="F2741" s="245" t="s">
        <v>191</v>
      </c>
    </row>
    <row r="2742" spans="1:6" hidden="1" x14ac:dyDescent="0.25">
      <c r="A2742">
        <v>9085</v>
      </c>
      <c r="B2742" t="s">
        <v>231</v>
      </c>
      <c r="C2742" t="s">
        <v>2567</v>
      </c>
      <c r="D2742" t="s">
        <v>2247</v>
      </c>
      <c r="F2742" s="245" t="s">
        <v>191</v>
      </c>
    </row>
    <row r="2743" spans="1:6" hidden="1" x14ac:dyDescent="0.25">
      <c r="A2743">
        <v>9086</v>
      </c>
      <c r="B2743" t="s">
        <v>231</v>
      </c>
      <c r="C2743" t="s">
        <v>2568</v>
      </c>
      <c r="D2743" t="s">
        <v>2247</v>
      </c>
      <c r="F2743" s="245" t="s">
        <v>191</v>
      </c>
    </row>
    <row r="2744" spans="1:6" hidden="1" x14ac:dyDescent="0.25">
      <c r="A2744">
        <v>9088</v>
      </c>
      <c r="B2744" t="s">
        <v>231</v>
      </c>
      <c r="C2744" t="s">
        <v>2569</v>
      </c>
      <c r="D2744" t="s">
        <v>2247</v>
      </c>
      <c r="F2744" s="245" t="s">
        <v>191</v>
      </c>
    </row>
    <row r="2745" spans="1:6" hidden="1" x14ac:dyDescent="0.25">
      <c r="A2745">
        <v>9089</v>
      </c>
      <c r="B2745" t="s">
        <v>231</v>
      </c>
      <c r="C2745" t="s">
        <v>2570</v>
      </c>
      <c r="D2745" t="s">
        <v>2247</v>
      </c>
      <c r="F2745" s="245" t="s">
        <v>191</v>
      </c>
    </row>
    <row r="2746" spans="1:6" hidden="1" x14ac:dyDescent="0.25">
      <c r="A2746">
        <v>9090</v>
      </c>
      <c r="B2746" t="s">
        <v>243</v>
      </c>
      <c r="C2746" t="s">
        <v>2571</v>
      </c>
      <c r="D2746" t="s">
        <v>2247</v>
      </c>
      <c r="F2746" s="245" t="s">
        <v>185</v>
      </c>
    </row>
    <row r="2747" spans="1:6" hidden="1" x14ac:dyDescent="0.25">
      <c r="A2747">
        <v>9091</v>
      </c>
      <c r="B2747" t="s">
        <v>231</v>
      </c>
      <c r="C2747" t="s">
        <v>2572</v>
      </c>
      <c r="D2747" t="s">
        <v>2247</v>
      </c>
      <c r="F2747" s="245" t="s">
        <v>191</v>
      </c>
    </row>
    <row r="2748" spans="1:6" hidden="1" x14ac:dyDescent="0.25">
      <c r="A2748">
        <v>9092</v>
      </c>
      <c r="B2748" t="s">
        <v>231</v>
      </c>
      <c r="C2748" t="s">
        <v>2573</v>
      </c>
      <c r="D2748" t="s">
        <v>2247</v>
      </c>
      <c r="F2748" s="245" t="s">
        <v>191</v>
      </c>
    </row>
    <row r="2749" spans="1:6" hidden="1" x14ac:dyDescent="0.25">
      <c r="A2749">
        <v>9093</v>
      </c>
      <c r="B2749" t="s">
        <v>231</v>
      </c>
      <c r="C2749" t="s">
        <v>2574</v>
      </c>
      <c r="D2749" t="s">
        <v>2247</v>
      </c>
      <c r="F2749" s="245" t="s">
        <v>191</v>
      </c>
    </row>
    <row r="2750" spans="1:6" hidden="1" x14ac:dyDescent="0.25">
      <c r="A2750">
        <v>9094</v>
      </c>
      <c r="B2750" t="s">
        <v>231</v>
      </c>
      <c r="C2750" t="s">
        <v>2575</v>
      </c>
      <c r="D2750" t="s">
        <v>2247</v>
      </c>
      <c r="F2750" s="245" t="s">
        <v>191</v>
      </c>
    </row>
    <row r="2751" spans="1:6" hidden="1" x14ac:dyDescent="0.25">
      <c r="A2751">
        <v>9095</v>
      </c>
      <c r="B2751" t="s">
        <v>231</v>
      </c>
      <c r="C2751" t="s">
        <v>2576</v>
      </c>
      <c r="D2751" t="s">
        <v>2247</v>
      </c>
      <c r="F2751" s="245" t="s">
        <v>191</v>
      </c>
    </row>
    <row r="2752" spans="1:6" hidden="1" x14ac:dyDescent="0.25">
      <c r="A2752">
        <v>9096</v>
      </c>
      <c r="B2752" t="s">
        <v>231</v>
      </c>
      <c r="C2752" t="s">
        <v>2577</v>
      </c>
      <c r="D2752" t="s">
        <v>2247</v>
      </c>
      <c r="F2752" s="245" t="s">
        <v>191</v>
      </c>
    </row>
    <row r="2753" spans="1:6" hidden="1" x14ac:dyDescent="0.25">
      <c r="A2753">
        <v>9097</v>
      </c>
      <c r="B2753" t="s">
        <v>231</v>
      </c>
      <c r="C2753" t="s">
        <v>2578</v>
      </c>
      <c r="D2753" t="s">
        <v>2247</v>
      </c>
      <c r="F2753" s="245" t="s">
        <v>191</v>
      </c>
    </row>
    <row r="2754" spans="1:6" hidden="1" x14ac:dyDescent="0.25">
      <c r="A2754">
        <v>9098</v>
      </c>
      <c r="B2754" t="s">
        <v>231</v>
      </c>
      <c r="C2754" t="s">
        <v>2579</v>
      </c>
      <c r="D2754" t="s">
        <v>2247</v>
      </c>
      <c r="F2754" s="245" t="s">
        <v>191</v>
      </c>
    </row>
    <row r="2755" spans="1:6" hidden="1" x14ac:dyDescent="0.25">
      <c r="A2755">
        <v>9099</v>
      </c>
      <c r="B2755" t="s">
        <v>231</v>
      </c>
      <c r="C2755" t="s">
        <v>2579</v>
      </c>
      <c r="D2755" t="s">
        <v>2247</v>
      </c>
      <c r="F2755" s="245" t="s">
        <v>191</v>
      </c>
    </row>
    <row r="2756" spans="1:6" hidden="1" x14ac:dyDescent="0.25">
      <c r="A2756">
        <v>9100</v>
      </c>
      <c r="B2756" t="s">
        <v>243</v>
      </c>
      <c r="C2756" t="s">
        <v>2580</v>
      </c>
      <c r="D2756" t="s">
        <v>2247</v>
      </c>
      <c r="F2756" s="245" t="s">
        <v>185</v>
      </c>
    </row>
    <row r="2757" spans="1:6" hidden="1" x14ac:dyDescent="0.25">
      <c r="A2757">
        <v>9111</v>
      </c>
      <c r="B2757" t="s">
        <v>231</v>
      </c>
      <c r="C2757" t="s">
        <v>2581</v>
      </c>
      <c r="D2757" t="s">
        <v>2247</v>
      </c>
      <c r="F2757" s="245" t="s">
        <v>191</v>
      </c>
    </row>
    <row r="2758" spans="1:6" hidden="1" x14ac:dyDescent="0.25">
      <c r="A2758">
        <v>9112</v>
      </c>
      <c r="B2758" t="s">
        <v>231</v>
      </c>
      <c r="C2758" t="s">
        <v>2582</v>
      </c>
      <c r="D2758" t="s">
        <v>2247</v>
      </c>
      <c r="F2758" s="245" t="s">
        <v>191</v>
      </c>
    </row>
    <row r="2759" spans="1:6" hidden="1" x14ac:dyDescent="0.25">
      <c r="A2759">
        <v>9113</v>
      </c>
      <c r="B2759" t="s">
        <v>231</v>
      </c>
      <c r="C2759" t="s">
        <v>2583</v>
      </c>
      <c r="D2759" t="s">
        <v>2247</v>
      </c>
      <c r="F2759" s="245" t="s">
        <v>191</v>
      </c>
    </row>
    <row r="2760" spans="1:6" hidden="1" x14ac:dyDescent="0.25">
      <c r="A2760">
        <v>9121</v>
      </c>
      <c r="B2760" t="s">
        <v>231</v>
      </c>
      <c r="C2760" t="s">
        <v>2584</v>
      </c>
      <c r="D2760" t="s">
        <v>2247</v>
      </c>
      <c r="F2760" s="245" t="s">
        <v>191</v>
      </c>
    </row>
    <row r="2761" spans="1:6" hidden="1" x14ac:dyDescent="0.25">
      <c r="A2761">
        <v>9122</v>
      </c>
      <c r="B2761" t="s">
        <v>231</v>
      </c>
      <c r="C2761" t="s">
        <v>2585</v>
      </c>
      <c r="D2761" t="s">
        <v>2247</v>
      </c>
      <c r="F2761" s="245" t="s">
        <v>191</v>
      </c>
    </row>
    <row r="2762" spans="1:6" hidden="1" x14ac:dyDescent="0.25">
      <c r="A2762">
        <v>9123</v>
      </c>
      <c r="B2762" t="s">
        <v>231</v>
      </c>
      <c r="C2762" t="s">
        <v>2586</v>
      </c>
      <c r="D2762" t="s">
        <v>2247</v>
      </c>
      <c r="F2762" s="245" t="s">
        <v>191</v>
      </c>
    </row>
    <row r="2763" spans="1:6" hidden="1" x14ac:dyDescent="0.25">
      <c r="A2763">
        <v>9124</v>
      </c>
      <c r="B2763" t="s">
        <v>231</v>
      </c>
      <c r="C2763" t="s">
        <v>2587</v>
      </c>
      <c r="D2763" t="s">
        <v>2247</v>
      </c>
      <c r="F2763" s="245" t="s">
        <v>191</v>
      </c>
    </row>
    <row r="2764" spans="1:6" hidden="1" x14ac:dyDescent="0.25">
      <c r="A2764">
        <v>9125</v>
      </c>
      <c r="B2764" t="s">
        <v>231</v>
      </c>
      <c r="C2764" t="s">
        <v>2588</v>
      </c>
      <c r="D2764" t="s">
        <v>2247</v>
      </c>
      <c r="F2764" s="245" t="s">
        <v>191</v>
      </c>
    </row>
    <row r="2765" spans="1:6" hidden="1" x14ac:dyDescent="0.25">
      <c r="A2765">
        <v>9126</v>
      </c>
      <c r="B2765" t="s">
        <v>231</v>
      </c>
      <c r="C2765" t="s">
        <v>2589</v>
      </c>
      <c r="D2765" t="s">
        <v>2247</v>
      </c>
      <c r="F2765" s="245" t="s">
        <v>191</v>
      </c>
    </row>
    <row r="2766" spans="1:6" hidden="1" x14ac:dyDescent="0.25">
      <c r="A2766">
        <v>9127</v>
      </c>
      <c r="B2766" t="s">
        <v>231</v>
      </c>
      <c r="C2766" t="s">
        <v>2590</v>
      </c>
      <c r="D2766" t="s">
        <v>2247</v>
      </c>
      <c r="F2766" s="245" t="s">
        <v>191</v>
      </c>
    </row>
    <row r="2767" spans="1:6" hidden="1" x14ac:dyDescent="0.25">
      <c r="A2767">
        <v>9131</v>
      </c>
      <c r="B2767" t="s">
        <v>231</v>
      </c>
      <c r="C2767" t="s">
        <v>2591</v>
      </c>
      <c r="D2767" t="s">
        <v>2247</v>
      </c>
      <c r="F2767" s="245" t="s">
        <v>191</v>
      </c>
    </row>
    <row r="2768" spans="1:6" hidden="1" x14ac:dyDescent="0.25">
      <c r="A2768">
        <v>9132</v>
      </c>
      <c r="B2768" t="s">
        <v>231</v>
      </c>
      <c r="C2768" t="s">
        <v>2592</v>
      </c>
      <c r="D2768" t="s">
        <v>2247</v>
      </c>
      <c r="F2768" s="245" t="s">
        <v>191</v>
      </c>
    </row>
    <row r="2769" spans="1:6" hidden="1" x14ac:dyDescent="0.25">
      <c r="A2769">
        <v>9133</v>
      </c>
      <c r="B2769" t="s">
        <v>231</v>
      </c>
      <c r="C2769" t="s">
        <v>2593</v>
      </c>
      <c r="D2769" t="s">
        <v>2247</v>
      </c>
      <c r="F2769" s="245" t="s">
        <v>191</v>
      </c>
    </row>
    <row r="2770" spans="1:6" hidden="1" x14ac:dyDescent="0.25">
      <c r="A2770">
        <v>9134</v>
      </c>
      <c r="B2770" t="s">
        <v>231</v>
      </c>
      <c r="C2770" t="s">
        <v>2594</v>
      </c>
      <c r="D2770" t="s">
        <v>2247</v>
      </c>
      <c r="F2770" s="245" t="s">
        <v>191</v>
      </c>
    </row>
    <row r="2771" spans="1:6" hidden="1" x14ac:dyDescent="0.25">
      <c r="A2771">
        <v>9135</v>
      </c>
      <c r="B2771" t="s">
        <v>231</v>
      </c>
      <c r="C2771" t="s">
        <v>2595</v>
      </c>
      <c r="D2771" t="s">
        <v>2247</v>
      </c>
      <c r="F2771" s="245" t="s">
        <v>191</v>
      </c>
    </row>
    <row r="2772" spans="1:6" hidden="1" x14ac:dyDescent="0.25">
      <c r="A2772">
        <v>9136</v>
      </c>
      <c r="B2772" t="s">
        <v>231</v>
      </c>
      <c r="C2772" t="s">
        <v>2596</v>
      </c>
      <c r="D2772" t="s">
        <v>2247</v>
      </c>
      <c r="F2772" s="245" t="s">
        <v>191</v>
      </c>
    </row>
    <row r="2773" spans="1:6" hidden="1" x14ac:dyDescent="0.25">
      <c r="A2773">
        <v>9141</v>
      </c>
      <c r="B2773" t="s">
        <v>231</v>
      </c>
      <c r="C2773" t="s">
        <v>2597</v>
      </c>
      <c r="D2773" t="s">
        <v>2247</v>
      </c>
      <c r="F2773" s="245" t="s">
        <v>191</v>
      </c>
    </row>
    <row r="2774" spans="1:6" hidden="1" x14ac:dyDescent="0.25">
      <c r="A2774">
        <v>9142</v>
      </c>
      <c r="B2774" t="s">
        <v>231</v>
      </c>
      <c r="C2774" t="s">
        <v>2598</v>
      </c>
      <c r="D2774" t="s">
        <v>2247</v>
      </c>
      <c r="F2774" s="245" t="s">
        <v>191</v>
      </c>
    </row>
    <row r="2775" spans="1:6" hidden="1" x14ac:dyDescent="0.25">
      <c r="A2775">
        <v>9143</v>
      </c>
      <c r="B2775" t="s">
        <v>231</v>
      </c>
      <c r="C2775" t="s">
        <v>2599</v>
      </c>
      <c r="D2775" t="s">
        <v>2247</v>
      </c>
      <c r="F2775" s="245" t="s">
        <v>191</v>
      </c>
    </row>
    <row r="2776" spans="1:6" hidden="1" x14ac:dyDescent="0.25">
      <c r="A2776">
        <v>9144</v>
      </c>
      <c r="B2776" t="s">
        <v>231</v>
      </c>
      <c r="C2776" t="s">
        <v>2600</v>
      </c>
      <c r="D2776" t="s">
        <v>2247</v>
      </c>
      <c r="F2776" s="245" t="s">
        <v>191</v>
      </c>
    </row>
    <row r="2777" spans="1:6" hidden="1" x14ac:dyDescent="0.25">
      <c r="A2777">
        <v>9145</v>
      </c>
      <c r="B2777" t="s">
        <v>231</v>
      </c>
      <c r="C2777" t="s">
        <v>2601</v>
      </c>
      <c r="D2777" t="s">
        <v>2247</v>
      </c>
      <c r="F2777" s="245" t="s">
        <v>191</v>
      </c>
    </row>
    <row r="2778" spans="1:6" hidden="1" x14ac:dyDescent="0.25">
      <c r="A2778">
        <v>9146</v>
      </c>
      <c r="B2778" t="s">
        <v>231</v>
      </c>
      <c r="C2778" t="s">
        <v>2602</v>
      </c>
      <c r="D2778" t="s">
        <v>2247</v>
      </c>
      <c r="F2778" s="245" t="s">
        <v>191</v>
      </c>
    </row>
    <row r="2779" spans="1:6" hidden="1" x14ac:dyDescent="0.25">
      <c r="A2779">
        <v>9147</v>
      </c>
      <c r="B2779" t="s">
        <v>231</v>
      </c>
      <c r="C2779" t="s">
        <v>2603</v>
      </c>
      <c r="D2779" t="s">
        <v>2247</v>
      </c>
      <c r="F2779" s="245" t="s">
        <v>191</v>
      </c>
    </row>
    <row r="2780" spans="1:6" hidden="1" x14ac:dyDescent="0.25">
      <c r="A2780">
        <v>9151</v>
      </c>
      <c r="B2780" t="s">
        <v>231</v>
      </c>
      <c r="C2780" t="s">
        <v>2604</v>
      </c>
      <c r="D2780" t="s">
        <v>2247</v>
      </c>
      <c r="F2780" s="245" t="s">
        <v>191</v>
      </c>
    </row>
    <row r="2781" spans="1:6" hidden="1" x14ac:dyDescent="0.25">
      <c r="A2781">
        <v>9152</v>
      </c>
      <c r="B2781" t="s">
        <v>231</v>
      </c>
      <c r="C2781" t="s">
        <v>2605</v>
      </c>
      <c r="D2781" t="s">
        <v>2247</v>
      </c>
      <c r="F2781" s="245" t="s">
        <v>191</v>
      </c>
    </row>
    <row r="2782" spans="1:6" hidden="1" x14ac:dyDescent="0.25">
      <c r="A2782">
        <v>9153</v>
      </c>
      <c r="B2782" t="s">
        <v>231</v>
      </c>
      <c r="C2782" t="s">
        <v>2606</v>
      </c>
      <c r="D2782" t="s">
        <v>2247</v>
      </c>
      <c r="F2782" s="245" t="s">
        <v>191</v>
      </c>
    </row>
    <row r="2783" spans="1:6" hidden="1" x14ac:dyDescent="0.25">
      <c r="A2783">
        <v>9154</v>
      </c>
      <c r="B2783" t="s">
        <v>231</v>
      </c>
      <c r="C2783" t="s">
        <v>2607</v>
      </c>
      <c r="D2783" t="s">
        <v>2247</v>
      </c>
      <c r="F2783" s="245" t="s">
        <v>191</v>
      </c>
    </row>
    <row r="2784" spans="1:6" hidden="1" x14ac:dyDescent="0.25">
      <c r="A2784">
        <v>9155</v>
      </c>
      <c r="B2784" t="s">
        <v>243</v>
      </c>
      <c r="C2784" t="s">
        <v>2608</v>
      </c>
      <c r="D2784" t="s">
        <v>2247</v>
      </c>
      <c r="F2784" s="245" t="s">
        <v>185</v>
      </c>
    </row>
    <row r="2785" spans="1:6" hidden="1" x14ac:dyDescent="0.25">
      <c r="A2785">
        <v>9161</v>
      </c>
      <c r="B2785" t="s">
        <v>231</v>
      </c>
      <c r="C2785" t="s">
        <v>2609</v>
      </c>
      <c r="D2785" t="s">
        <v>2247</v>
      </c>
      <c r="F2785" s="245" t="s">
        <v>191</v>
      </c>
    </row>
    <row r="2786" spans="1:6" hidden="1" x14ac:dyDescent="0.25">
      <c r="A2786">
        <v>9162</v>
      </c>
      <c r="B2786" t="s">
        <v>231</v>
      </c>
      <c r="C2786" t="s">
        <v>2610</v>
      </c>
      <c r="D2786" t="s">
        <v>2247</v>
      </c>
      <c r="F2786" s="245" t="s">
        <v>191</v>
      </c>
    </row>
    <row r="2787" spans="1:6" hidden="1" x14ac:dyDescent="0.25">
      <c r="A2787">
        <v>9163</v>
      </c>
      <c r="B2787" t="s">
        <v>231</v>
      </c>
      <c r="C2787" t="s">
        <v>2611</v>
      </c>
      <c r="D2787" t="s">
        <v>2247</v>
      </c>
      <c r="F2787" s="245" t="s">
        <v>191</v>
      </c>
    </row>
    <row r="2788" spans="1:6" hidden="1" x14ac:dyDescent="0.25">
      <c r="A2788">
        <v>9164</v>
      </c>
      <c r="B2788" t="s">
        <v>231</v>
      </c>
      <c r="C2788" t="s">
        <v>2612</v>
      </c>
      <c r="D2788" t="s">
        <v>2247</v>
      </c>
      <c r="F2788" s="245" t="s">
        <v>191</v>
      </c>
    </row>
    <row r="2789" spans="1:6" hidden="1" x14ac:dyDescent="0.25">
      <c r="A2789">
        <v>9165</v>
      </c>
      <c r="B2789" t="s">
        <v>231</v>
      </c>
      <c r="C2789" t="s">
        <v>2613</v>
      </c>
      <c r="D2789" t="s">
        <v>2247</v>
      </c>
      <c r="F2789" s="245" t="s">
        <v>191</v>
      </c>
    </row>
    <row r="2790" spans="1:6" hidden="1" x14ac:dyDescent="0.25">
      <c r="A2790">
        <v>9167</v>
      </c>
      <c r="B2790" t="s">
        <v>231</v>
      </c>
      <c r="C2790" t="s">
        <v>2614</v>
      </c>
      <c r="D2790" t="s">
        <v>2247</v>
      </c>
      <c r="F2790" s="245" t="s">
        <v>191</v>
      </c>
    </row>
    <row r="2791" spans="1:6" hidden="1" x14ac:dyDescent="0.25">
      <c r="A2791">
        <v>9168</v>
      </c>
      <c r="B2791" t="s">
        <v>231</v>
      </c>
      <c r="C2791" t="s">
        <v>2615</v>
      </c>
      <c r="D2791" t="s">
        <v>2247</v>
      </c>
      <c r="F2791" s="245" t="s">
        <v>191</v>
      </c>
    </row>
    <row r="2792" spans="1:6" hidden="1" x14ac:dyDescent="0.25">
      <c r="A2792">
        <v>9169</v>
      </c>
      <c r="B2792" t="s">
        <v>231</v>
      </c>
      <c r="C2792" t="s">
        <v>2616</v>
      </c>
      <c r="D2792" t="s">
        <v>2247</v>
      </c>
      <c r="F2792" s="245" t="s">
        <v>191</v>
      </c>
    </row>
    <row r="2793" spans="1:6" hidden="1" x14ac:dyDescent="0.25">
      <c r="A2793">
        <v>9171</v>
      </c>
      <c r="B2793" t="s">
        <v>231</v>
      </c>
      <c r="C2793" t="s">
        <v>2617</v>
      </c>
      <c r="D2793" t="s">
        <v>2247</v>
      </c>
      <c r="F2793" s="245" t="s">
        <v>191</v>
      </c>
    </row>
    <row r="2794" spans="1:6" hidden="1" x14ac:dyDescent="0.25">
      <c r="A2794">
        <v>9172</v>
      </c>
      <c r="B2794" t="s">
        <v>231</v>
      </c>
      <c r="C2794" t="s">
        <v>2618</v>
      </c>
      <c r="D2794" t="s">
        <v>2247</v>
      </c>
      <c r="F2794" s="245" t="s">
        <v>191</v>
      </c>
    </row>
    <row r="2795" spans="1:6" hidden="1" x14ac:dyDescent="0.25">
      <c r="A2795">
        <v>9173</v>
      </c>
      <c r="B2795" t="s">
        <v>231</v>
      </c>
      <c r="C2795" t="s">
        <v>2619</v>
      </c>
      <c r="D2795" t="s">
        <v>2247</v>
      </c>
      <c r="F2795" s="245" t="s">
        <v>191</v>
      </c>
    </row>
    <row r="2796" spans="1:6" hidden="1" x14ac:dyDescent="0.25">
      <c r="A2796">
        <v>9174</v>
      </c>
      <c r="B2796" t="s">
        <v>231</v>
      </c>
      <c r="C2796" t="s">
        <v>2620</v>
      </c>
      <c r="D2796" t="s">
        <v>2247</v>
      </c>
      <c r="F2796" s="245" t="s">
        <v>191</v>
      </c>
    </row>
    <row r="2797" spans="1:6" hidden="1" x14ac:dyDescent="0.25">
      <c r="A2797">
        <v>9175</v>
      </c>
      <c r="B2797" t="s">
        <v>231</v>
      </c>
      <c r="C2797" t="s">
        <v>2621</v>
      </c>
      <c r="D2797" t="s">
        <v>2247</v>
      </c>
      <c r="F2797" s="245" t="s">
        <v>191</v>
      </c>
    </row>
    <row r="2798" spans="1:6" hidden="1" x14ac:dyDescent="0.25">
      <c r="A2798">
        <v>9176</v>
      </c>
      <c r="B2798" t="s">
        <v>231</v>
      </c>
      <c r="C2798" t="s">
        <v>2622</v>
      </c>
      <c r="D2798" t="s">
        <v>2247</v>
      </c>
      <c r="F2798" s="245" t="s">
        <v>191</v>
      </c>
    </row>
    <row r="2799" spans="1:6" hidden="1" x14ac:dyDescent="0.25">
      <c r="A2799">
        <v>9177</v>
      </c>
      <c r="B2799" t="s">
        <v>231</v>
      </c>
      <c r="C2799" t="s">
        <v>2623</v>
      </c>
      <c r="D2799" t="s">
        <v>2247</v>
      </c>
      <c r="F2799" s="245" t="s">
        <v>191</v>
      </c>
    </row>
    <row r="2800" spans="1:6" hidden="1" x14ac:dyDescent="0.25">
      <c r="A2800">
        <v>9178</v>
      </c>
      <c r="B2800" t="s">
        <v>231</v>
      </c>
      <c r="C2800" t="s">
        <v>2624</v>
      </c>
      <c r="D2800" t="s">
        <v>2247</v>
      </c>
      <c r="F2800" s="245" t="s">
        <v>191</v>
      </c>
    </row>
    <row r="2801" spans="1:6" hidden="1" x14ac:dyDescent="0.25">
      <c r="A2801">
        <v>9181</v>
      </c>
      <c r="B2801" t="s">
        <v>231</v>
      </c>
      <c r="C2801" t="s">
        <v>2625</v>
      </c>
      <c r="D2801" t="s">
        <v>2247</v>
      </c>
      <c r="F2801" s="245" t="s">
        <v>191</v>
      </c>
    </row>
    <row r="2802" spans="1:6" hidden="1" x14ac:dyDescent="0.25">
      <c r="A2802">
        <v>9182</v>
      </c>
      <c r="B2802" t="s">
        <v>231</v>
      </c>
      <c r="C2802" t="s">
        <v>2626</v>
      </c>
      <c r="D2802" t="s">
        <v>2247</v>
      </c>
      <c r="F2802" s="245" t="s">
        <v>191</v>
      </c>
    </row>
    <row r="2803" spans="1:6" hidden="1" x14ac:dyDescent="0.25">
      <c r="A2803">
        <v>9183</v>
      </c>
      <c r="B2803" t="s">
        <v>231</v>
      </c>
      <c r="C2803" t="s">
        <v>2607</v>
      </c>
      <c r="D2803" t="s">
        <v>2247</v>
      </c>
      <c r="F2803" s="245" t="s">
        <v>191</v>
      </c>
    </row>
    <row r="2804" spans="1:6" hidden="1" x14ac:dyDescent="0.25">
      <c r="A2804">
        <v>9184</v>
      </c>
      <c r="B2804" t="s">
        <v>231</v>
      </c>
      <c r="C2804" t="s">
        <v>2627</v>
      </c>
      <c r="D2804" t="s">
        <v>2247</v>
      </c>
      <c r="F2804" s="245" t="s">
        <v>191</v>
      </c>
    </row>
    <row r="2805" spans="1:6" hidden="1" x14ac:dyDescent="0.25">
      <c r="A2805">
        <v>9200</v>
      </c>
      <c r="B2805" t="s">
        <v>243</v>
      </c>
      <c r="C2805" t="s">
        <v>2628</v>
      </c>
      <c r="D2805" t="s">
        <v>2247</v>
      </c>
      <c r="F2805" s="245" t="s">
        <v>185</v>
      </c>
    </row>
    <row r="2806" spans="1:6" hidden="1" x14ac:dyDescent="0.25">
      <c r="A2806">
        <v>9211</v>
      </c>
      <c r="B2806" t="s">
        <v>231</v>
      </c>
      <c r="C2806" t="s">
        <v>2629</v>
      </c>
      <c r="D2806" t="s">
        <v>2247</v>
      </c>
      <c r="F2806" s="245" t="s">
        <v>191</v>
      </c>
    </row>
    <row r="2807" spans="1:6" hidden="1" x14ac:dyDescent="0.25">
      <c r="A2807">
        <v>9221</v>
      </c>
      <c r="B2807" t="s">
        <v>231</v>
      </c>
      <c r="C2807" t="s">
        <v>2630</v>
      </c>
      <c r="D2807" t="s">
        <v>2247</v>
      </c>
      <c r="F2807" s="245" t="s">
        <v>191</v>
      </c>
    </row>
    <row r="2808" spans="1:6" hidden="1" x14ac:dyDescent="0.25">
      <c r="A2808">
        <v>9222</v>
      </c>
      <c r="B2808" t="s">
        <v>231</v>
      </c>
      <c r="C2808" t="s">
        <v>2631</v>
      </c>
      <c r="D2808" t="s">
        <v>2247</v>
      </c>
      <c r="F2808" s="245" t="s">
        <v>191</v>
      </c>
    </row>
    <row r="2809" spans="1:6" hidden="1" x14ac:dyDescent="0.25">
      <c r="A2809">
        <v>9223</v>
      </c>
      <c r="B2809" t="s">
        <v>231</v>
      </c>
      <c r="C2809" t="s">
        <v>2632</v>
      </c>
      <c r="D2809" t="s">
        <v>2247</v>
      </c>
      <c r="F2809" s="245" t="s">
        <v>191</v>
      </c>
    </row>
    <row r="2810" spans="1:6" hidden="1" x14ac:dyDescent="0.25">
      <c r="A2810">
        <v>9224</v>
      </c>
      <c r="B2810" t="s">
        <v>231</v>
      </c>
      <c r="C2810" t="s">
        <v>2633</v>
      </c>
      <c r="D2810" t="s">
        <v>2247</v>
      </c>
      <c r="F2810" s="245" t="s">
        <v>191</v>
      </c>
    </row>
    <row r="2811" spans="1:6" hidden="1" x14ac:dyDescent="0.25">
      <c r="A2811">
        <v>9225</v>
      </c>
      <c r="B2811" t="s">
        <v>231</v>
      </c>
      <c r="C2811" t="s">
        <v>2634</v>
      </c>
      <c r="D2811" t="s">
        <v>2247</v>
      </c>
      <c r="F2811" s="245" t="s">
        <v>191</v>
      </c>
    </row>
    <row r="2812" spans="1:6" hidden="1" x14ac:dyDescent="0.25">
      <c r="A2812">
        <v>9226</v>
      </c>
      <c r="B2812" t="s">
        <v>231</v>
      </c>
      <c r="C2812" t="s">
        <v>2635</v>
      </c>
      <c r="D2812" t="s">
        <v>2247</v>
      </c>
      <c r="F2812" s="245" t="s">
        <v>191</v>
      </c>
    </row>
    <row r="2813" spans="1:6" hidden="1" x14ac:dyDescent="0.25">
      <c r="A2813">
        <v>9228</v>
      </c>
      <c r="B2813" t="s">
        <v>231</v>
      </c>
      <c r="C2813" t="s">
        <v>2636</v>
      </c>
      <c r="D2813" t="s">
        <v>2247</v>
      </c>
      <c r="F2813" s="245" t="s">
        <v>191</v>
      </c>
    </row>
    <row r="2814" spans="1:6" hidden="1" x14ac:dyDescent="0.25">
      <c r="A2814">
        <v>9231</v>
      </c>
      <c r="B2814" t="s">
        <v>231</v>
      </c>
      <c r="C2814" t="s">
        <v>2637</v>
      </c>
      <c r="D2814" t="s">
        <v>2247</v>
      </c>
      <c r="F2814" s="245" t="s">
        <v>191</v>
      </c>
    </row>
    <row r="2815" spans="1:6" hidden="1" x14ac:dyDescent="0.25">
      <c r="A2815">
        <v>9232</v>
      </c>
      <c r="B2815" t="s">
        <v>231</v>
      </c>
      <c r="C2815" t="s">
        <v>2638</v>
      </c>
      <c r="D2815" t="s">
        <v>2247</v>
      </c>
      <c r="F2815" s="245" t="s">
        <v>191</v>
      </c>
    </row>
    <row r="2816" spans="1:6" hidden="1" x14ac:dyDescent="0.25">
      <c r="A2816">
        <v>9233</v>
      </c>
      <c r="B2816" t="s">
        <v>231</v>
      </c>
      <c r="C2816" t="s">
        <v>2639</v>
      </c>
      <c r="D2816" t="s">
        <v>2247</v>
      </c>
      <c r="F2816" s="245" t="s">
        <v>191</v>
      </c>
    </row>
    <row r="2817" spans="1:6" hidden="1" x14ac:dyDescent="0.25">
      <c r="A2817">
        <v>9234</v>
      </c>
      <c r="B2817" t="s">
        <v>231</v>
      </c>
      <c r="C2817" t="s">
        <v>2640</v>
      </c>
      <c r="D2817" t="s">
        <v>2247</v>
      </c>
      <c r="F2817" s="245" t="s">
        <v>191</v>
      </c>
    </row>
    <row r="2818" spans="1:6" hidden="1" x14ac:dyDescent="0.25">
      <c r="A2818">
        <v>9235</v>
      </c>
      <c r="B2818" t="s">
        <v>231</v>
      </c>
      <c r="C2818" t="s">
        <v>2641</v>
      </c>
      <c r="D2818" t="s">
        <v>2247</v>
      </c>
      <c r="F2818" s="245" t="s">
        <v>191</v>
      </c>
    </row>
    <row r="2819" spans="1:6" hidden="1" x14ac:dyDescent="0.25">
      <c r="A2819">
        <v>9241</v>
      </c>
      <c r="B2819" t="s">
        <v>243</v>
      </c>
      <c r="C2819" t="s">
        <v>2642</v>
      </c>
      <c r="D2819" t="s">
        <v>2247</v>
      </c>
      <c r="F2819" s="245" t="s">
        <v>185</v>
      </c>
    </row>
    <row r="2820" spans="1:6" hidden="1" x14ac:dyDescent="0.25">
      <c r="A2820">
        <v>9242</v>
      </c>
      <c r="B2820" t="s">
        <v>243</v>
      </c>
      <c r="C2820" t="s">
        <v>2642</v>
      </c>
      <c r="D2820" t="s">
        <v>2247</v>
      </c>
      <c r="F2820" s="245" t="s">
        <v>185</v>
      </c>
    </row>
    <row r="2821" spans="1:6" hidden="1" x14ac:dyDescent="0.25">
      <c r="A2821">
        <v>9243</v>
      </c>
      <c r="B2821" t="s">
        <v>231</v>
      </c>
      <c r="C2821" t="s">
        <v>2643</v>
      </c>
      <c r="D2821" t="s">
        <v>2247</v>
      </c>
      <c r="F2821" s="245" t="s">
        <v>191</v>
      </c>
    </row>
    <row r="2822" spans="1:6" hidden="1" x14ac:dyDescent="0.25">
      <c r="A2822">
        <v>9244</v>
      </c>
      <c r="B2822" t="s">
        <v>231</v>
      </c>
      <c r="C2822" t="s">
        <v>2644</v>
      </c>
      <c r="D2822" t="s">
        <v>2247</v>
      </c>
      <c r="F2822" s="245" t="s">
        <v>191</v>
      </c>
    </row>
    <row r="2823" spans="1:6" hidden="1" x14ac:dyDescent="0.25">
      <c r="A2823">
        <v>9245</v>
      </c>
      <c r="B2823" t="s">
        <v>231</v>
      </c>
      <c r="C2823" t="s">
        <v>2645</v>
      </c>
      <c r="D2823" t="s">
        <v>2247</v>
      </c>
      <c r="F2823" s="245" t="s">
        <v>191</v>
      </c>
    </row>
    <row r="2824" spans="1:6" hidden="1" x14ac:dyDescent="0.25">
      <c r="A2824">
        <v>9246</v>
      </c>
      <c r="B2824" t="s">
        <v>231</v>
      </c>
      <c r="C2824" t="s">
        <v>2646</v>
      </c>
      <c r="D2824" t="s">
        <v>2247</v>
      </c>
      <c r="F2824" s="245" t="s">
        <v>191</v>
      </c>
    </row>
    <row r="2825" spans="1:6" hidden="1" x14ac:dyDescent="0.25">
      <c r="A2825">
        <v>9300</v>
      </c>
      <c r="B2825" t="s">
        <v>243</v>
      </c>
      <c r="C2825" t="s">
        <v>2647</v>
      </c>
      <c r="D2825" t="s">
        <v>2247</v>
      </c>
      <c r="F2825" s="245" t="s">
        <v>185</v>
      </c>
    </row>
    <row r="2826" spans="1:6" hidden="1" x14ac:dyDescent="0.25">
      <c r="A2826">
        <v>9311</v>
      </c>
      <c r="B2826" t="s">
        <v>231</v>
      </c>
      <c r="C2826" t="s">
        <v>2648</v>
      </c>
      <c r="D2826" t="s">
        <v>2247</v>
      </c>
      <c r="F2826" s="245" t="s">
        <v>191</v>
      </c>
    </row>
    <row r="2827" spans="1:6" hidden="1" x14ac:dyDescent="0.25">
      <c r="A2827">
        <v>9312</v>
      </c>
      <c r="B2827" t="s">
        <v>231</v>
      </c>
      <c r="C2827" t="s">
        <v>2649</v>
      </c>
      <c r="D2827" t="s">
        <v>2247</v>
      </c>
      <c r="F2827" s="245" t="s">
        <v>191</v>
      </c>
    </row>
    <row r="2828" spans="1:6" hidden="1" x14ac:dyDescent="0.25">
      <c r="A2828">
        <v>9313</v>
      </c>
      <c r="B2828" t="s">
        <v>231</v>
      </c>
      <c r="C2828" t="s">
        <v>2650</v>
      </c>
      <c r="D2828" t="s">
        <v>2247</v>
      </c>
      <c r="F2828" s="245" t="s">
        <v>191</v>
      </c>
    </row>
    <row r="2829" spans="1:6" hidden="1" x14ac:dyDescent="0.25">
      <c r="A2829">
        <v>9314</v>
      </c>
      <c r="B2829" t="s">
        <v>231</v>
      </c>
      <c r="C2829" t="s">
        <v>2651</v>
      </c>
      <c r="D2829" t="s">
        <v>2247</v>
      </c>
      <c r="F2829" s="245" t="s">
        <v>191</v>
      </c>
    </row>
    <row r="2830" spans="1:6" hidden="1" x14ac:dyDescent="0.25">
      <c r="A2830">
        <v>9315</v>
      </c>
      <c r="B2830" t="s">
        <v>231</v>
      </c>
      <c r="C2830" t="s">
        <v>2652</v>
      </c>
      <c r="D2830" t="s">
        <v>2247</v>
      </c>
      <c r="F2830" s="245" t="s">
        <v>191</v>
      </c>
    </row>
    <row r="2831" spans="1:6" hidden="1" x14ac:dyDescent="0.25">
      <c r="A2831">
        <v>9316</v>
      </c>
      <c r="B2831" t="s">
        <v>231</v>
      </c>
      <c r="C2831" t="s">
        <v>2653</v>
      </c>
      <c r="D2831" t="s">
        <v>2247</v>
      </c>
      <c r="F2831" s="245" t="s">
        <v>191</v>
      </c>
    </row>
    <row r="2832" spans="1:6" hidden="1" x14ac:dyDescent="0.25">
      <c r="A2832">
        <v>9317</v>
      </c>
      <c r="B2832" t="s">
        <v>231</v>
      </c>
      <c r="C2832" t="s">
        <v>2654</v>
      </c>
      <c r="D2832" t="s">
        <v>2247</v>
      </c>
      <c r="F2832" s="245" t="s">
        <v>191</v>
      </c>
    </row>
    <row r="2833" spans="1:6" hidden="1" x14ac:dyDescent="0.25">
      <c r="A2833">
        <v>9321</v>
      </c>
      <c r="B2833" t="s">
        <v>231</v>
      </c>
      <c r="C2833" t="s">
        <v>2655</v>
      </c>
      <c r="D2833" t="s">
        <v>2247</v>
      </c>
      <c r="F2833" s="245" t="s">
        <v>191</v>
      </c>
    </row>
    <row r="2834" spans="1:6" hidden="1" x14ac:dyDescent="0.25">
      <c r="A2834">
        <v>9322</v>
      </c>
      <c r="B2834" t="s">
        <v>231</v>
      </c>
      <c r="C2834" t="s">
        <v>2656</v>
      </c>
      <c r="D2834" t="s">
        <v>2247</v>
      </c>
      <c r="F2834" s="245" t="s">
        <v>191</v>
      </c>
    </row>
    <row r="2835" spans="1:6" hidden="1" x14ac:dyDescent="0.25">
      <c r="A2835">
        <v>9323</v>
      </c>
      <c r="B2835" t="s">
        <v>231</v>
      </c>
      <c r="C2835" t="s">
        <v>2657</v>
      </c>
      <c r="D2835" t="s">
        <v>2247</v>
      </c>
      <c r="F2835" s="245" t="s">
        <v>191</v>
      </c>
    </row>
    <row r="2836" spans="1:6" hidden="1" x14ac:dyDescent="0.25">
      <c r="A2836">
        <v>9324</v>
      </c>
      <c r="B2836" t="s">
        <v>231</v>
      </c>
      <c r="C2836" t="s">
        <v>2658</v>
      </c>
      <c r="D2836" t="s">
        <v>2247</v>
      </c>
      <c r="F2836" s="245" t="s">
        <v>191</v>
      </c>
    </row>
    <row r="2837" spans="1:6" hidden="1" x14ac:dyDescent="0.25">
      <c r="A2837">
        <v>9325</v>
      </c>
      <c r="B2837" t="s">
        <v>231</v>
      </c>
      <c r="C2837" t="s">
        <v>2659</v>
      </c>
      <c r="D2837" t="s">
        <v>2247</v>
      </c>
      <c r="F2837" s="245" t="s">
        <v>191</v>
      </c>
    </row>
    <row r="2838" spans="1:6" hidden="1" x14ac:dyDescent="0.25">
      <c r="A2838">
        <v>9326</v>
      </c>
      <c r="B2838" t="s">
        <v>231</v>
      </c>
      <c r="C2838" t="s">
        <v>2660</v>
      </c>
      <c r="D2838" t="s">
        <v>2247</v>
      </c>
      <c r="F2838" s="245" t="s">
        <v>191</v>
      </c>
    </row>
    <row r="2839" spans="1:6" hidden="1" x14ac:dyDescent="0.25">
      <c r="A2839">
        <v>9327</v>
      </c>
      <c r="B2839" t="s">
        <v>231</v>
      </c>
      <c r="C2839" t="s">
        <v>2661</v>
      </c>
      <c r="D2839" t="s">
        <v>2247</v>
      </c>
      <c r="F2839" s="245" t="s">
        <v>191</v>
      </c>
    </row>
    <row r="2840" spans="1:6" hidden="1" x14ac:dyDescent="0.25">
      <c r="A2840">
        <v>9330</v>
      </c>
      <c r="B2840" t="s">
        <v>243</v>
      </c>
      <c r="C2840" t="s">
        <v>2662</v>
      </c>
      <c r="D2840" t="s">
        <v>2247</v>
      </c>
      <c r="F2840" s="245" t="s">
        <v>185</v>
      </c>
    </row>
    <row r="2841" spans="1:6" hidden="1" x14ac:dyDescent="0.25">
      <c r="A2841">
        <v>9339</v>
      </c>
      <c r="B2841" t="s">
        <v>243</v>
      </c>
      <c r="C2841" t="s">
        <v>2662</v>
      </c>
      <c r="D2841" t="s">
        <v>2247</v>
      </c>
      <c r="F2841" s="245" t="s">
        <v>185</v>
      </c>
    </row>
    <row r="2842" spans="1:6" hidden="1" x14ac:dyDescent="0.25">
      <c r="A2842">
        <v>9341</v>
      </c>
      <c r="B2842" t="s">
        <v>231</v>
      </c>
      <c r="C2842" t="s">
        <v>2663</v>
      </c>
      <c r="D2842" t="s">
        <v>2247</v>
      </c>
      <c r="F2842" s="245" t="s">
        <v>191</v>
      </c>
    </row>
    <row r="2843" spans="1:6" hidden="1" x14ac:dyDescent="0.25">
      <c r="A2843">
        <v>9342</v>
      </c>
      <c r="B2843" t="s">
        <v>231</v>
      </c>
      <c r="C2843" t="s">
        <v>2664</v>
      </c>
      <c r="D2843" t="s">
        <v>2247</v>
      </c>
      <c r="F2843" s="245" t="s">
        <v>191</v>
      </c>
    </row>
    <row r="2844" spans="1:6" hidden="1" x14ac:dyDescent="0.25">
      <c r="A2844">
        <v>9343</v>
      </c>
      <c r="B2844" t="s">
        <v>243</v>
      </c>
      <c r="C2844" t="s">
        <v>2665</v>
      </c>
      <c r="D2844" t="s">
        <v>2247</v>
      </c>
      <c r="F2844" s="245" t="s">
        <v>185</v>
      </c>
    </row>
    <row r="2845" spans="1:6" hidden="1" x14ac:dyDescent="0.25">
      <c r="A2845">
        <v>9344</v>
      </c>
      <c r="B2845" t="s">
        <v>231</v>
      </c>
      <c r="C2845" t="s">
        <v>2666</v>
      </c>
      <c r="D2845" t="s">
        <v>2247</v>
      </c>
      <c r="F2845" s="245" t="s">
        <v>191</v>
      </c>
    </row>
    <row r="2846" spans="1:6" hidden="1" x14ac:dyDescent="0.25">
      <c r="A2846">
        <v>9345</v>
      </c>
      <c r="B2846" t="s">
        <v>231</v>
      </c>
      <c r="C2846" t="s">
        <v>2667</v>
      </c>
      <c r="D2846" t="s">
        <v>2247</v>
      </c>
      <c r="F2846" s="245" t="s">
        <v>191</v>
      </c>
    </row>
    <row r="2847" spans="1:6" hidden="1" x14ac:dyDescent="0.25">
      <c r="A2847">
        <v>9346</v>
      </c>
      <c r="B2847" t="s">
        <v>231</v>
      </c>
      <c r="C2847" t="s">
        <v>2668</v>
      </c>
      <c r="D2847" t="s">
        <v>2247</v>
      </c>
      <c r="F2847" s="245" t="s">
        <v>191</v>
      </c>
    </row>
    <row r="2848" spans="1:6" hidden="1" x14ac:dyDescent="0.25">
      <c r="A2848">
        <v>9351</v>
      </c>
      <c r="B2848" t="s">
        <v>231</v>
      </c>
      <c r="C2848" t="s">
        <v>2669</v>
      </c>
      <c r="D2848" t="s">
        <v>2247</v>
      </c>
      <c r="F2848" s="245" t="s">
        <v>191</v>
      </c>
    </row>
    <row r="2849" spans="1:6" hidden="1" x14ac:dyDescent="0.25">
      <c r="A2849">
        <v>9352</v>
      </c>
      <c r="B2849" t="s">
        <v>231</v>
      </c>
      <c r="C2849" t="s">
        <v>2670</v>
      </c>
      <c r="D2849" t="s">
        <v>2247</v>
      </c>
      <c r="F2849" s="245" t="s">
        <v>191</v>
      </c>
    </row>
    <row r="2850" spans="1:6" hidden="1" x14ac:dyDescent="0.25">
      <c r="A2850">
        <v>9353</v>
      </c>
      <c r="B2850" t="s">
        <v>231</v>
      </c>
      <c r="C2850" t="s">
        <v>2671</v>
      </c>
      <c r="D2850" t="s">
        <v>2247</v>
      </c>
      <c r="F2850" s="245" t="s">
        <v>191</v>
      </c>
    </row>
    <row r="2851" spans="1:6" hidden="1" x14ac:dyDescent="0.25">
      <c r="A2851">
        <v>9354</v>
      </c>
      <c r="B2851" t="s">
        <v>231</v>
      </c>
      <c r="C2851" t="s">
        <v>2672</v>
      </c>
      <c r="D2851" t="s">
        <v>2247</v>
      </c>
      <c r="F2851" s="245" t="s">
        <v>191</v>
      </c>
    </row>
    <row r="2852" spans="1:6" hidden="1" x14ac:dyDescent="0.25">
      <c r="A2852">
        <v>9361</v>
      </c>
      <c r="B2852" t="s">
        <v>231</v>
      </c>
      <c r="C2852" t="s">
        <v>2673</v>
      </c>
      <c r="D2852" t="s">
        <v>2247</v>
      </c>
      <c r="F2852" s="245" t="s">
        <v>191</v>
      </c>
    </row>
    <row r="2853" spans="1:6" hidden="1" x14ac:dyDescent="0.25">
      <c r="A2853">
        <v>9362</v>
      </c>
      <c r="B2853" t="s">
        <v>231</v>
      </c>
      <c r="C2853" t="s">
        <v>2674</v>
      </c>
      <c r="D2853" t="s">
        <v>2247</v>
      </c>
      <c r="F2853" s="245" t="s">
        <v>191</v>
      </c>
    </row>
    <row r="2854" spans="1:6" hidden="1" x14ac:dyDescent="0.25">
      <c r="A2854">
        <v>9363</v>
      </c>
      <c r="B2854" t="s">
        <v>231</v>
      </c>
      <c r="C2854" t="s">
        <v>2675</v>
      </c>
      <c r="D2854" t="s">
        <v>2247</v>
      </c>
      <c r="F2854" s="245" t="s">
        <v>191</v>
      </c>
    </row>
    <row r="2855" spans="1:6" hidden="1" x14ac:dyDescent="0.25">
      <c r="A2855">
        <v>9364</v>
      </c>
      <c r="B2855" t="s">
        <v>231</v>
      </c>
      <c r="C2855" t="s">
        <v>2676</v>
      </c>
      <c r="D2855" t="s">
        <v>2247</v>
      </c>
      <c r="F2855" s="245" t="s">
        <v>191</v>
      </c>
    </row>
    <row r="2856" spans="1:6" hidden="1" x14ac:dyDescent="0.25">
      <c r="A2856">
        <v>9365</v>
      </c>
      <c r="B2856" t="s">
        <v>231</v>
      </c>
      <c r="C2856" t="s">
        <v>2677</v>
      </c>
      <c r="D2856" t="s">
        <v>2247</v>
      </c>
      <c r="F2856" s="245" t="s">
        <v>191</v>
      </c>
    </row>
    <row r="2857" spans="1:6" hidden="1" x14ac:dyDescent="0.25">
      <c r="A2857">
        <v>9371</v>
      </c>
      <c r="B2857" t="s">
        <v>231</v>
      </c>
      <c r="C2857" t="s">
        <v>2678</v>
      </c>
      <c r="D2857" t="s">
        <v>2247</v>
      </c>
      <c r="F2857" s="245" t="s">
        <v>191</v>
      </c>
    </row>
    <row r="2858" spans="1:6" hidden="1" x14ac:dyDescent="0.25">
      <c r="A2858">
        <v>9372</v>
      </c>
      <c r="B2858" t="s">
        <v>231</v>
      </c>
      <c r="C2858" t="s">
        <v>2679</v>
      </c>
      <c r="D2858" t="s">
        <v>2247</v>
      </c>
      <c r="F2858" s="245" t="s">
        <v>191</v>
      </c>
    </row>
    <row r="2859" spans="1:6" hidden="1" x14ac:dyDescent="0.25">
      <c r="A2859">
        <v>9373</v>
      </c>
      <c r="B2859" t="s">
        <v>231</v>
      </c>
      <c r="C2859" t="s">
        <v>2680</v>
      </c>
      <c r="D2859" t="s">
        <v>2247</v>
      </c>
      <c r="F2859" s="245" t="s">
        <v>191</v>
      </c>
    </row>
    <row r="2860" spans="1:6" hidden="1" x14ac:dyDescent="0.25">
      <c r="A2860">
        <v>9374</v>
      </c>
      <c r="B2860" t="s">
        <v>231</v>
      </c>
      <c r="C2860" t="s">
        <v>2681</v>
      </c>
      <c r="D2860" t="s">
        <v>2247</v>
      </c>
      <c r="F2860" s="245" t="s">
        <v>191</v>
      </c>
    </row>
    <row r="2861" spans="1:6" hidden="1" x14ac:dyDescent="0.25">
      <c r="A2861">
        <v>9375</v>
      </c>
      <c r="B2861" t="s">
        <v>231</v>
      </c>
      <c r="C2861" t="s">
        <v>2682</v>
      </c>
      <c r="D2861" t="s">
        <v>2247</v>
      </c>
      <c r="F2861" s="245" t="s">
        <v>191</v>
      </c>
    </row>
    <row r="2862" spans="1:6" hidden="1" x14ac:dyDescent="0.25">
      <c r="A2862">
        <v>9400</v>
      </c>
      <c r="B2862" t="s">
        <v>243</v>
      </c>
      <c r="C2862" t="s">
        <v>2683</v>
      </c>
      <c r="D2862" t="s">
        <v>2247</v>
      </c>
      <c r="F2862" s="245" t="s">
        <v>185</v>
      </c>
    </row>
    <row r="2863" spans="1:6" hidden="1" x14ac:dyDescent="0.25">
      <c r="A2863">
        <v>9407</v>
      </c>
      <c r="B2863" t="s">
        <v>243</v>
      </c>
      <c r="C2863" t="s">
        <v>2683</v>
      </c>
      <c r="D2863" t="s">
        <v>2247</v>
      </c>
      <c r="F2863" s="245" t="s">
        <v>185</v>
      </c>
    </row>
    <row r="2864" spans="1:6" hidden="1" x14ac:dyDescent="0.25">
      <c r="A2864">
        <v>9408</v>
      </c>
      <c r="B2864" t="s">
        <v>243</v>
      </c>
      <c r="C2864" t="s">
        <v>2683</v>
      </c>
      <c r="D2864" t="s">
        <v>2247</v>
      </c>
      <c r="F2864" s="245" t="s">
        <v>185</v>
      </c>
    </row>
    <row r="2865" spans="1:6" hidden="1" x14ac:dyDescent="0.25">
      <c r="A2865">
        <v>9421</v>
      </c>
      <c r="B2865" t="s">
        <v>231</v>
      </c>
      <c r="C2865" t="s">
        <v>2684</v>
      </c>
      <c r="D2865" t="s">
        <v>2247</v>
      </c>
      <c r="F2865" s="245" t="s">
        <v>191</v>
      </c>
    </row>
    <row r="2866" spans="1:6" hidden="1" x14ac:dyDescent="0.25">
      <c r="A2866">
        <v>9422</v>
      </c>
      <c r="B2866" t="s">
        <v>231</v>
      </c>
      <c r="C2866" t="s">
        <v>2685</v>
      </c>
      <c r="D2866" t="s">
        <v>2247</v>
      </c>
      <c r="F2866" s="245" t="s">
        <v>191</v>
      </c>
    </row>
    <row r="2867" spans="1:6" hidden="1" x14ac:dyDescent="0.25">
      <c r="A2867">
        <v>9423</v>
      </c>
      <c r="B2867" t="s">
        <v>231</v>
      </c>
      <c r="C2867" t="s">
        <v>2686</v>
      </c>
      <c r="D2867" t="s">
        <v>2247</v>
      </c>
      <c r="F2867" s="245" t="s">
        <v>191</v>
      </c>
    </row>
    <row r="2868" spans="1:6" hidden="1" x14ac:dyDescent="0.25">
      <c r="A2868">
        <v>9431</v>
      </c>
      <c r="B2868" t="s">
        <v>243</v>
      </c>
      <c r="C2868" t="s">
        <v>2687</v>
      </c>
      <c r="D2868" t="s">
        <v>2247</v>
      </c>
      <c r="F2868" s="245" t="s">
        <v>185</v>
      </c>
    </row>
    <row r="2869" spans="1:6" hidden="1" x14ac:dyDescent="0.25">
      <c r="A2869">
        <v>9433</v>
      </c>
      <c r="B2869" t="s">
        <v>243</v>
      </c>
      <c r="C2869" t="s">
        <v>2687</v>
      </c>
      <c r="D2869" t="s">
        <v>2247</v>
      </c>
      <c r="F2869" s="245" t="s">
        <v>185</v>
      </c>
    </row>
    <row r="2870" spans="1:6" hidden="1" x14ac:dyDescent="0.25">
      <c r="A2870">
        <v>9434</v>
      </c>
      <c r="B2870" t="s">
        <v>231</v>
      </c>
      <c r="C2870" t="s">
        <v>2688</v>
      </c>
      <c r="D2870" t="s">
        <v>2247</v>
      </c>
      <c r="F2870" s="245" t="s">
        <v>191</v>
      </c>
    </row>
    <row r="2871" spans="1:6" hidden="1" x14ac:dyDescent="0.25">
      <c r="A2871">
        <v>9435</v>
      </c>
      <c r="B2871" t="s">
        <v>231</v>
      </c>
      <c r="C2871" t="s">
        <v>2688</v>
      </c>
      <c r="D2871" t="s">
        <v>2247</v>
      </c>
      <c r="F2871" s="245" t="s">
        <v>191</v>
      </c>
    </row>
    <row r="2872" spans="1:6" hidden="1" x14ac:dyDescent="0.25">
      <c r="A2872">
        <v>9436</v>
      </c>
      <c r="B2872" t="s">
        <v>231</v>
      </c>
      <c r="C2872" t="s">
        <v>2689</v>
      </c>
      <c r="D2872" t="s">
        <v>2247</v>
      </c>
      <c r="F2872" s="245" t="s">
        <v>191</v>
      </c>
    </row>
    <row r="2873" spans="1:6" hidden="1" x14ac:dyDescent="0.25">
      <c r="A2873">
        <v>9437</v>
      </c>
      <c r="B2873" t="s">
        <v>231</v>
      </c>
      <c r="C2873" t="s">
        <v>2690</v>
      </c>
      <c r="D2873" t="s">
        <v>2247</v>
      </c>
      <c r="F2873" s="245" t="s">
        <v>191</v>
      </c>
    </row>
    <row r="2874" spans="1:6" hidden="1" x14ac:dyDescent="0.25">
      <c r="A2874">
        <v>9438</v>
      </c>
      <c r="B2874" t="s">
        <v>231</v>
      </c>
      <c r="C2874" t="s">
        <v>2691</v>
      </c>
      <c r="D2874" t="s">
        <v>2247</v>
      </c>
      <c r="F2874" s="245" t="s">
        <v>191</v>
      </c>
    </row>
    <row r="2875" spans="1:6" hidden="1" x14ac:dyDescent="0.25">
      <c r="A2875">
        <v>9441</v>
      </c>
      <c r="B2875" t="s">
        <v>231</v>
      </c>
      <c r="C2875" t="s">
        <v>2692</v>
      </c>
      <c r="D2875" t="s">
        <v>2247</v>
      </c>
      <c r="F2875" s="245" t="s">
        <v>191</v>
      </c>
    </row>
    <row r="2876" spans="1:6" hidden="1" x14ac:dyDescent="0.25">
      <c r="A2876">
        <v>9442</v>
      </c>
      <c r="B2876" t="s">
        <v>231</v>
      </c>
      <c r="C2876" t="s">
        <v>2693</v>
      </c>
      <c r="D2876" t="s">
        <v>2247</v>
      </c>
      <c r="F2876" s="245" t="s">
        <v>191</v>
      </c>
    </row>
    <row r="2877" spans="1:6" hidden="1" x14ac:dyDescent="0.25">
      <c r="A2877">
        <v>9443</v>
      </c>
      <c r="B2877" t="s">
        <v>231</v>
      </c>
      <c r="C2877" t="s">
        <v>2694</v>
      </c>
      <c r="D2877" t="s">
        <v>2247</v>
      </c>
      <c r="F2877" s="245" t="s">
        <v>191</v>
      </c>
    </row>
    <row r="2878" spans="1:6" hidden="1" x14ac:dyDescent="0.25">
      <c r="A2878">
        <v>9444</v>
      </c>
      <c r="B2878" t="s">
        <v>243</v>
      </c>
      <c r="C2878" t="s">
        <v>2695</v>
      </c>
      <c r="D2878" t="s">
        <v>2247</v>
      </c>
      <c r="F2878" s="245" t="s">
        <v>185</v>
      </c>
    </row>
    <row r="2879" spans="1:6" hidden="1" x14ac:dyDescent="0.25">
      <c r="A2879">
        <v>9451</v>
      </c>
      <c r="B2879" t="s">
        <v>231</v>
      </c>
      <c r="C2879" t="s">
        <v>2696</v>
      </c>
      <c r="D2879" t="s">
        <v>2247</v>
      </c>
      <c r="F2879" s="245" t="s">
        <v>191</v>
      </c>
    </row>
    <row r="2880" spans="1:6" hidden="1" x14ac:dyDescent="0.25">
      <c r="A2880">
        <v>9461</v>
      </c>
      <c r="B2880" t="s">
        <v>231</v>
      </c>
      <c r="C2880" t="s">
        <v>2697</v>
      </c>
      <c r="D2880" t="s">
        <v>2247</v>
      </c>
      <c r="F2880" s="245" t="s">
        <v>191</v>
      </c>
    </row>
    <row r="2881" spans="1:6" hidden="1" x14ac:dyDescent="0.25">
      <c r="A2881">
        <v>9462</v>
      </c>
      <c r="B2881" t="s">
        <v>231</v>
      </c>
      <c r="C2881" t="s">
        <v>2698</v>
      </c>
      <c r="D2881" t="s">
        <v>2247</v>
      </c>
      <c r="F2881" s="245" t="s">
        <v>191</v>
      </c>
    </row>
    <row r="2882" spans="1:6" hidden="1" x14ac:dyDescent="0.25">
      <c r="A2882">
        <v>9463</v>
      </c>
      <c r="B2882" t="s">
        <v>231</v>
      </c>
      <c r="C2882" t="s">
        <v>2699</v>
      </c>
      <c r="D2882" t="s">
        <v>2247</v>
      </c>
      <c r="F2882" s="245" t="s">
        <v>191</v>
      </c>
    </row>
    <row r="2883" spans="1:6" hidden="1" x14ac:dyDescent="0.25">
      <c r="A2883">
        <v>9464</v>
      </c>
      <c r="B2883" t="s">
        <v>231</v>
      </c>
      <c r="C2883" t="s">
        <v>2700</v>
      </c>
      <c r="D2883" t="s">
        <v>2247</v>
      </c>
      <c r="F2883" s="245" t="s">
        <v>191</v>
      </c>
    </row>
    <row r="2884" spans="1:6" hidden="1" x14ac:dyDescent="0.25">
      <c r="A2884">
        <v>9471</v>
      </c>
      <c r="B2884" t="s">
        <v>231</v>
      </c>
      <c r="C2884" t="s">
        <v>2701</v>
      </c>
      <c r="D2884" t="s">
        <v>2247</v>
      </c>
      <c r="F2884" s="245" t="s">
        <v>191</v>
      </c>
    </row>
    <row r="2885" spans="1:6" hidden="1" x14ac:dyDescent="0.25">
      <c r="A2885">
        <v>9472</v>
      </c>
      <c r="B2885" t="s">
        <v>231</v>
      </c>
      <c r="C2885" t="s">
        <v>2702</v>
      </c>
      <c r="D2885" t="s">
        <v>2247</v>
      </c>
      <c r="F2885" s="245" t="s">
        <v>191</v>
      </c>
    </row>
    <row r="2886" spans="1:6" hidden="1" x14ac:dyDescent="0.25">
      <c r="A2886">
        <v>9473</v>
      </c>
      <c r="B2886" t="s">
        <v>231</v>
      </c>
      <c r="C2886" t="s">
        <v>2703</v>
      </c>
      <c r="D2886" t="s">
        <v>2247</v>
      </c>
      <c r="F2886" s="245" t="s">
        <v>191</v>
      </c>
    </row>
    <row r="2887" spans="1:6" hidden="1" x14ac:dyDescent="0.25">
      <c r="A2887">
        <v>9474</v>
      </c>
      <c r="B2887" t="s">
        <v>231</v>
      </c>
      <c r="C2887" t="s">
        <v>2704</v>
      </c>
      <c r="D2887" t="s">
        <v>2247</v>
      </c>
      <c r="F2887" s="245" t="s">
        <v>191</v>
      </c>
    </row>
    <row r="2888" spans="1:6" hidden="1" x14ac:dyDescent="0.25">
      <c r="A2888">
        <v>9475</v>
      </c>
      <c r="B2888" t="s">
        <v>231</v>
      </c>
      <c r="C2888" t="s">
        <v>2705</v>
      </c>
      <c r="D2888" t="s">
        <v>2247</v>
      </c>
      <c r="F2888" s="245" t="s">
        <v>191</v>
      </c>
    </row>
    <row r="2889" spans="1:6" hidden="1" x14ac:dyDescent="0.25">
      <c r="A2889">
        <v>9476</v>
      </c>
      <c r="B2889" t="s">
        <v>231</v>
      </c>
      <c r="C2889" t="s">
        <v>2706</v>
      </c>
      <c r="D2889" t="s">
        <v>2247</v>
      </c>
      <c r="F2889" s="245" t="s">
        <v>191</v>
      </c>
    </row>
    <row r="2890" spans="1:6" hidden="1" x14ac:dyDescent="0.25">
      <c r="A2890">
        <v>9481</v>
      </c>
      <c r="B2890" t="s">
        <v>231</v>
      </c>
      <c r="C2890" t="s">
        <v>2707</v>
      </c>
      <c r="D2890" t="s">
        <v>2247</v>
      </c>
      <c r="F2890" s="245" t="s">
        <v>191</v>
      </c>
    </row>
    <row r="2891" spans="1:6" hidden="1" x14ac:dyDescent="0.25">
      <c r="A2891">
        <v>9482</v>
      </c>
      <c r="B2891" t="s">
        <v>231</v>
      </c>
      <c r="C2891" t="s">
        <v>2708</v>
      </c>
      <c r="D2891" t="s">
        <v>2247</v>
      </c>
      <c r="F2891" s="245" t="s">
        <v>191</v>
      </c>
    </row>
    <row r="2892" spans="1:6" hidden="1" x14ac:dyDescent="0.25">
      <c r="A2892">
        <v>9483</v>
      </c>
      <c r="B2892" t="s">
        <v>231</v>
      </c>
      <c r="C2892" t="s">
        <v>2709</v>
      </c>
      <c r="D2892" t="s">
        <v>2247</v>
      </c>
      <c r="F2892" s="245" t="s">
        <v>191</v>
      </c>
    </row>
    <row r="2893" spans="1:6" hidden="1" x14ac:dyDescent="0.25">
      <c r="A2893">
        <v>9484</v>
      </c>
      <c r="B2893" t="s">
        <v>231</v>
      </c>
      <c r="C2893" t="s">
        <v>2710</v>
      </c>
      <c r="D2893" t="s">
        <v>2247</v>
      </c>
      <c r="F2893" s="245" t="s">
        <v>191</v>
      </c>
    </row>
    <row r="2894" spans="1:6" hidden="1" x14ac:dyDescent="0.25">
      <c r="A2894">
        <v>9485</v>
      </c>
      <c r="B2894" t="s">
        <v>231</v>
      </c>
      <c r="C2894" t="s">
        <v>2711</v>
      </c>
      <c r="D2894" t="s">
        <v>2247</v>
      </c>
      <c r="F2894" s="245" t="s">
        <v>191</v>
      </c>
    </row>
    <row r="2895" spans="1:6" hidden="1" x14ac:dyDescent="0.25">
      <c r="A2895">
        <v>9491</v>
      </c>
      <c r="B2895" t="s">
        <v>231</v>
      </c>
      <c r="C2895" t="s">
        <v>2712</v>
      </c>
      <c r="D2895" t="s">
        <v>2247</v>
      </c>
      <c r="F2895" s="245" t="s">
        <v>191</v>
      </c>
    </row>
    <row r="2896" spans="1:6" hidden="1" x14ac:dyDescent="0.25">
      <c r="A2896">
        <v>9492</v>
      </c>
      <c r="B2896" t="s">
        <v>231</v>
      </c>
      <c r="C2896" t="s">
        <v>2713</v>
      </c>
      <c r="D2896" t="s">
        <v>2247</v>
      </c>
      <c r="F2896" s="245" t="s">
        <v>191</v>
      </c>
    </row>
    <row r="2897" spans="1:6" hidden="1" x14ac:dyDescent="0.25">
      <c r="A2897">
        <v>9493</v>
      </c>
      <c r="B2897" t="s">
        <v>231</v>
      </c>
      <c r="C2897" t="s">
        <v>2714</v>
      </c>
      <c r="D2897" t="s">
        <v>2247</v>
      </c>
      <c r="F2897" s="245" t="s">
        <v>191</v>
      </c>
    </row>
    <row r="2898" spans="1:6" hidden="1" x14ac:dyDescent="0.25">
      <c r="A2898">
        <v>9494</v>
      </c>
      <c r="B2898" t="s">
        <v>243</v>
      </c>
      <c r="C2898" t="s">
        <v>2683</v>
      </c>
      <c r="D2898" t="s">
        <v>2247</v>
      </c>
      <c r="F2898" s="245" t="s">
        <v>185</v>
      </c>
    </row>
    <row r="2899" spans="1:6" hidden="1" x14ac:dyDescent="0.25">
      <c r="A2899">
        <v>9495</v>
      </c>
      <c r="B2899" t="s">
        <v>231</v>
      </c>
      <c r="C2899" t="s">
        <v>2715</v>
      </c>
      <c r="D2899" t="s">
        <v>2247</v>
      </c>
      <c r="F2899" s="245" t="s">
        <v>191</v>
      </c>
    </row>
    <row r="2900" spans="1:6" hidden="1" x14ac:dyDescent="0.25">
      <c r="A2900">
        <v>9500</v>
      </c>
      <c r="B2900" t="s">
        <v>243</v>
      </c>
      <c r="C2900" t="s">
        <v>2716</v>
      </c>
      <c r="D2900" t="s">
        <v>2717</v>
      </c>
      <c r="F2900" s="245" t="s">
        <v>189</v>
      </c>
    </row>
    <row r="2901" spans="1:6" hidden="1" x14ac:dyDescent="0.25">
      <c r="A2901">
        <v>9511</v>
      </c>
      <c r="B2901" t="s">
        <v>231</v>
      </c>
      <c r="C2901" t="s">
        <v>2718</v>
      </c>
      <c r="D2901" t="s">
        <v>2717</v>
      </c>
      <c r="F2901" s="245" t="s">
        <v>195</v>
      </c>
    </row>
    <row r="2902" spans="1:6" hidden="1" x14ac:dyDescent="0.25">
      <c r="A2902">
        <v>9512</v>
      </c>
      <c r="B2902" t="s">
        <v>231</v>
      </c>
      <c r="C2902" t="s">
        <v>2719</v>
      </c>
      <c r="D2902" t="s">
        <v>2717</v>
      </c>
      <c r="F2902" s="245" t="s">
        <v>195</v>
      </c>
    </row>
    <row r="2903" spans="1:6" hidden="1" x14ac:dyDescent="0.25">
      <c r="A2903">
        <v>9513</v>
      </c>
      <c r="B2903" t="s">
        <v>231</v>
      </c>
      <c r="C2903" t="s">
        <v>2720</v>
      </c>
      <c r="D2903" t="s">
        <v>2099</v>
      </c>
      <c r="F2903" s="245" t="s">
        <v>195</v>
      </c>
    </row>
    <row r="2904" spans="1:6" hidden="1" x14ac:dyDescent="0.25">
      <c r="A2904">
        <v>9514</v>
      </c>
      <c r="B2904" t="s">
        <v>231</v>
      </c>
      <c r="C2904" t="s">
        <v>2721</v>
      </c>
      <c r="D2904" t="s">
        <v>2717</v>
      </c>
      <c r="F2904" s="245" t="s">
        <v>195</v>
      </c>
    </row>
    <row r="2905" spans="1:6" hidden="1" x14ac:dyDescent="0.25">
      <c r="A2905">
        <v>9515</v>
      </c>
      <c r="B2905" t="s">
        <v>231</v>
      </c>
      <c r="C2905" t="s">
        <v>2722</v>
      </c>
      <c r="D2905" t="s">
        <v>2717</v>
      </c>
      <c r="F2905" s="245" t="s">
        <v>195</v>
      </c>
    </row>
    <row r="2906" spans="1:6" hidden="1" x14ac:dyDescent="0.25">
      <c r="A2906">
        <v>9516</v>
      </c>
      <c r="B2906" t="s">
        <v>231</v>
      </c>
      <c r="C2906" t="s">
        <v>2723</v>
      </c>
      <c r="D2906" t="s">
        <v>2717</v>
      </c>
      <c r="F2906" s="245" t="s">
        <v>195</v>
      </c>
    </row>
    <row r="2907" spans="1:6" hidden="1" x14ac:dyDescent="0.25">
      <c r="A2907">
        <v>9517</v>
      </c>
      <c r="B2907" t="s">
        <v>231</v>
      </c>
      <c r="C2907" t="s">
        <v>2724</v>
      </c>
      <c r="D2907" t="s">
        <v>2717</v>
      </c>
      <c r="F2907" s="245" t="s">
        <v>195</v>
      </c>
    </row>
    <row r="2908" spans="1:6" hidden="1" x14ac:dyDescent="0.25">
      <c r="A2908">
        <v>9521</v>
      </c>
      <c r="B2908" t="s">
        <v>231</v>
      </c>
      <c r="C2908" t="s">
        <v>2725</v>
      </c>
      <c r="D2908" t="s">
        <v>2717</v>
      </c>
      <c r="F2908" s="245" t="s">
        <v>195</v>
      </c>
    </row>
    <row r="2909" spans="1:6" hidden="1" x14ac:dyDescent="0.25">
      <c r="A2909">
        <v>9522</v>
      </c>
      <c r="B2909" t="s">
        <v>231</v>
      </c>
      <c r="C2909" t="s">
        <v>2726</v>
      </c>
      <c r="D2909" t="s">
        <v>2717</v>
      </c>
      <c r="F2909" s="245" t="s">
        <v>195</v>
      </c>
    </row>
    <row r="2910" spans="1:6" hidden="1" x14ac:dyDescent="0.25">
      <c r="A2910">
        <v>9523</v>
      </c>
      <c r="B2910" t="s">
        <v>231</v>
      </c>
      <c r="C2910" t="s">
        <v>2727</v>
      </c>
      <c r="D2910" t="s">
        <v>2717</v>
      </c>
      <c r="F2910" s="245" t="s">
        <v>195</v>
      </c>
    </row>
    <row r="2911" spans="1:6" hidden="1" x14ac:dyDescent="0.25">
      <c r="A2911">
        <v>9531</v>
      </c>
      <c r="B2911" t="s">
        <v>231</v>
      </c>
      <c r="C2911" t="s">
        <v>2728</v>
      </c>
      <c r="D2911" t="s">
        <v>2717</v>
      </c>
      <c r="F2911" s="245" t="s">
        <v>195</v>
      </c>
    </row>
    <row r="2912" spans="1:6" hidden="1" x14ac:dyDescent="0.25">
      <c r="A2912">
        <v>9532</v>
      </c>
      <c r="B2912" t="s">
        <v>231</v>
      </c>
      <c r="C2912" t="s">
        <v>2729</v>
      </c>
      <c r="D2912" t="s">
        <v>2099</v>
      </c>
      <c r="F2912" s="245" t="s">
        <v>195</v>
      </c>
    </row>
    <row r="2913" spans="1:6" hidden="1" x14ac:dyDescent="0.25">
      <c r="A2913">
        <v>9533</v>
      </c>
      <c r="B2913" t="s">
        <v>231</v>
      </c>
      <c r="C2913" t="s">
        <v>2730</v>
      </c>
      <c r="D2913" t="s">
        <v>2099</v>
      </c>
      <c r="F2913" s="245" t="s">
        <v>195</v>
      </c>
    </row>
    <row r="2914" spans="1:6" hidden="1" x14ac:dyDescent="0.25">
      <c r="A2914">
        <v>9534</v>
      </c>
      <c r="B2914" t="s">
        <v>231</v>
      </c>
      <c r="C2914" t="s">
        <v>2731</v>
      </c>
      <c r="D2914" t="s">
        <v>2099</v>
      </c>
      <c r="F2914" s="245" t="s">
        <v>195</v>
      </c>
    </row>
    <row r="2915" spans="1:6" hidden="1" x14ac:dyDescent="0.25">
      <c r="A2915">
        <v>9535</v>
      </c>
      <c r="B2915" t="s">
        <v>231</v>
      </c>
      <c r="C2915" t="s">
        <v>2732</v>
      </c>
      <c r="D2915" t="s">
        <v>2099</v>
      </c>
      <c r="F2915" s="245" t="s">
        <v>195</v>
      </c>
    </row>
    <row r="2916" spans="1:6" hidden="1" x14ac:dyDescent="0.25">
      <c r="A2916">
        <v>9541</v>
      </c>
      <c r="B2916" t="s">
        <v>243</v>
      </c>
      <c r="C2916" t="s">
        <v>2716</v>
      </c>
      <c r="D2916" t="s">
        <v>2717</v>
      </c>
      <c r="F2916" s="245" t="s">
        <v>189</v>
      </c>
    </row>
    <row r="2917" spans="1:6" hidden="1" x14ac:dyDescent="0.25">
      <c r="A2917">
        <v>9542</v>
      </c>
      <c r="B2917" t="s">
        <v>231</v>
      </c>
      <c r="C2917" t="s">
        <v>2733</v>
      </c>
      <c r="D2917" t="s">
        <v>2717</v>
      </c>
      <c r="F2917" s="245" t="s">
        <v>195</v>
      </c>
    </row>
    <row r="2918" spans="1:6" hidden="1" x14ac:dyDescent="0.25">
      <c r="A2918">
        <v>9544</v>
      </c>
      <c r="B2918" t="s">
        <v>231</v>
      </c>
      <c r="C2918" t="s">
        <v>2734</v>
      </c>
      <c r="D2918" t="s">
        <v>2717</v>
      </c>
      <c r="F2918" s="245" t="s">
        <v>195</v>
      </c>
    </row>
    <row r="2919" spans="1:6" hidden="1" x14ac:dyDescent="0.25">
      <c r="A2919">
        <v>9545</v>
      </c>
      <c r="B2919" t="s">
        <v>243</v>
      </c>
      <c r="C2919" t="s">
        <v>2735</v>
      </c>
      <c r="D2919" t="s">
        <v>2717</v>
      </c>
      <c r="F2919" s="245" t="s">
        <v>189</v>
      </c>
    </row>
    <row r="2920" spans="1:6" hidden="1" x14ac:dyDescent="0.25">
      <c r="A2920">
        <v>9547</v>
      </c>
      <c r="B2920" t="s">
        <v>231</v>
      </c>
      <c r="C2920" t="s">
        <v>2736</v>
      </c>
      <c r="D2920" t="s">
        <v>2717</v>
      </c>
      <c r="F2920" s="245" t="s">
        <v>195</v>
      </c>
    </row>
    <row r="2921" spans="1:6" hidden="1" x14ac:dyDescent="0.25">
      <c r="A2921">
        <v>9548</v>
      </c>
      <c r="B2921" t="s">
        <v>231</v>
      </c>
      <c r="C2921" t="s">
        <v>2737</v>
      </c>
      <c r="D2921" t="s">
        <v>2717</v>
      </c>
      <c r="F2921" s="245" t="s">
        <v>195</v>
      </c>
    </row>
    <row r="2922" spans="1:6" hidden="1" x14ac:dyDescent="0.25">
      <c r="A2922">
        <v>9549</v>
      </c>
      <c r="B2922" t="s">
        <v>231</v>
      </c>
      <c r="C2922" t="s">
        <v>2738</v>
      </c>
      <c r="D2922" t="s">
        <v>2717</v>
      </c>
      <c r="F2922" s="245" t="s">
        <v>195</v>
      </c>
    </row>
    <row r="2923" spans="1:6" hidden="1" x14ac:dyDescent="0.25">
      <c r="A2923">
        <v>9551</v>
      </c>
      <c r="B2923" t="s">
        <v>231</v>
      </c>
      <c r="C2923" t="s">
        <v>2739</v>
      </c>
      <c r="D2923" t="s">
        <v>2717</v>
      </c>
      <c r="F2923" s="245" t="s">
        <v>195</v>
      </c>
    </row>
    <row r="2924" spans="1:6" hidden="1" x14ac:dyDescent="0.25">
      <c r="A2924">
        <v>9552</v>
      </c>
      <c r="B2924" t="s">
        <v>231</v>
      </c>
      <c r="C2924" t="s">
        <v>2740</v>
      </c>
      <c r="D2924" t="s">
        <v>2717</v>
      </c>
      <c r="F2924" s="245" t="s">
        <v>195</v>
      </c>
    </row>
    <row r="2925" spans="1:6" hidden="1" x14ac:dyDescent="0.25">
      <c r="A2925">
        <v>9553</v>
      </c>
      <c r="B2925" t="s">
        <v>231</v>
      </c>
      <c r="C2925" t="s">
        <v>2741</v>
      </c>
      <c r="D2925" t="s">
        <v>2717</v>
      </c>
      <c r="F2925" s="245" t="s">
        <v>195</v>
      </c>
    </row>
    <row r="2926" spans="1:6" hidden="1" x14ac:dyDescent="0.25">
      <c r="A2926">
        <v>9554</v>
      </c>
      <c r="B2926" t="s">
        <v>231</v>
      </c>
      <c r="C2926" t="s">
        <v>2742</v>
      </c>
      <c r="D2926" t="s">
        <v>2717</v>
      </c>
      <c r="F2926" s="245" t="s">
        <v>195</v>
      </c>
    </row>
    <row r="2927" spans="1:6" hidden="1" x14ac:dyDescent="0.25">
      <c r="A2927">
        <v>9555</v>
      </c>
      <c r="B2927" t="s">
        <v>231</v>
      </c>
      <c r="C2927" t="s">
        <v>2743</v>
      </c>
      <c r="D2927" t="s">
        <v>2717</v>
      </c>
      <c r="F2927" s="245" t="s">
        <v>195</v>
      </c>
    </row>
    <row r="2928" spans="1:6" hidden="1" x14ac:dyDescent="0.25">
      <c r="A2928">
        <v>9556</v>
      </c>
      <c r="B2928" t="s">
        <v>231</v>
      </c>
      <c r="C2928" t="s">
        <v>2744</v>
      </c>
      <c r="D2928" t="s">
        <v>2099</v>
      </c>
      <c r="F2928" s="245" t="s">
        <v>195</v>
      </c>
    </row>
    <row r="2929" spans="1:6" hidden="1" x14ac:dyDescent="0.25">
      <c r="A2929">
        <v>9561</v>
      </c>
      <c r="B2929" t="s">
        <v>231</v>
      </c>
      <c r="C2929" t="s">
        <v>2745</v>
      </c>
      <c r="D2929" t="s">
        <v>2717</v>
      </c>
      <c r="F2929" s="245" t="s">
        <v>195</v>
      </c>
    </row>
    <row r="2930" spans="1:6" hidden="1" x14ac:dyDescent="0.25">
      <c r="A2930">
        <v>9600</v>
      </c>
      <c r="B2930" t="s">
        <v>243</v>
      </c>
      <c r="C2930" t="s">
        <v>2746</v>
      </c>
      <c r="D2930" t="s">
        <v>2717</v>
      </c>
      <c r="F2930" s="245" t="s">
        <v>189</v>
      </c>
    </row>
    <row r="2931" spans="1:6" hidden="1" x14ac:dyDescent="0.25">
      <c r="A2931">
        <v>9608</v>
      </c>
      <c r="B2931" t="s">
        <v>243</v>
      </c>
      <c r="C2931" t="s">
        <v>2746</v>
      </c>
      <c r="D2931" t="s">
        <v>2717</v>
      </c>
      <c r="F2931" s="245" t="s">
        <v>189</v>
      </c>
    </row>
    <row r="2932" spans="1:6" hidden="1" x14ac:dyDescent="0.25">
      <c r="A2932">
        <v>9609</v>
      </c>
      <c r="B2932" t="s">
        <v>243</v>
      </c>
      <c r="C2932" t="s">
        <v>2746</v>
      </c>
      <c r="D2932" t="s">
        <v>2717</v>
      </c>
      <c r="F2932" s="245" t="s">
        <v>189</v>
      </c>
    </row>
    <row r="2933" spans="1:6" hidden="1" x14ac:dyDescent="0.25">
      <c r="A2933">
        <v>9611</v>
      </c>
      <c r="B2933" t="s">
        <v>231</v>
      </c>
      <c r="C2933" t="s">
        <v>2747</v>
      </c>
      <c r="D2933" t="s">
        <v>2717</v>
      </c>
      <c r="F2933" s="245" t="s">
        <v>195</v>
      </c>
    </row>
    <row r="2934" spans="1:6" hidden="1" x14ac:dyDescent="0.25">
      <c r="A2934">
        <v>9612</v>
      </c>
      <c r="B2934" t="s">
        <v>231</v>
      </c>
      <c r="C2934" t="s">
        <v>2748</v>
      </c>
      <c r="D2934" t="s">
        <v>2099</v>
      </c>
      <c r="F2934" s="245" t="s">
        <v>195</v>
      </c>
    </row>
    <row r="2935" spans="1:6" hidden="1" x14ac:dyDescent="0.25">
      <c r="A2935">
        <v>9621</v>
      </c>
      <c r="B2935" t="s">
        <v>231</v>
      </c>
      <c r="C2935" t="s">
        <v>2749</v>
      </c>
      <c r="D2935" t="s">
        <v>2717</v>
      </c>
      <c r="F2935" s="245" t="s">
        <v>195</v>
      </c>
    </row>
    <row r="2936" spans="1:6" hidden="1" x14ac:dyDescent="0.25">
      <c r="A2936">
        <v>9622</v>
      </c>
      <c r="B2936" t="s">
        <v>231</v>
      </c>
      <c r="C2936" t="s">
        <v>2750</v>
      </c>
      <c r="D2936" t="s">
        <v>2717</v>
      </c>
      <c r="F2936" s="245" t="s">
        <v>195</v>
      </c>
    </row>
    <row r="2937" spans="1:6" hidden="1" x14ac:dyDescent="0.25">
      <c r="A2937">
        <v>9623</v>
      </c>
      <c r="B2937" t="s">
        <v>231</v>
      </c>
      <c r="C2937" t="s">
        <v>2751</v>
      </c>
      <c r="D2937" t="s">
        <v>2717</v>
      </c>
      <c r="F2937" s="245" t="s">
        <v>195</v>
      </c>
    </row>
    <row r="2938" spans="1:6" hidden="1" x14ac:dyDescent="0.25">
      <c r="A2938">
        <v>9624</v>
      </c>
      <c r="B2938" t="s">
        <v>231</v>
      </c>
      <c r="C2938" t="s">
        <v>2752</v>
      </c>
      <c r="D2938" t="s">
        <v>2717</v>
      </c>
      <c r="F2938" s="245" t="s">
        <v>195</v>
      </c>
    </row>
    <row r="2939" spans="1:6" hidden="1" x14ac:dyDescent="0.25">
      <c r="A2939">
        <v>9625</v>
      </c>
      <c r="B2939" t="s">
        <v>231</v>
      </c>
      <c r="C2939" t="s">
        <v>2753</v>
      </c>
      <c r="D2939" t="s">
        <v>2099</v>
      </c>
      <c r="F2939" s="245" t="s">
        <v>195</v>
      </c>
    </row>
    <row r="2940" spans="1:6" hidden="1" x14ac:dyDescent="0.25">
      <c r="A2940">
        <v>9631</v>
      </c>
      <c r="B2940" t="s">
        <v>231</v>
      </c>
      <c r="C2940" t="s">
        <v>2754</v>
      </c>
      <c r="D2940" t="s">
        <v>2717</v>
      </c>
      <c r="F2940" s="245" t="s">
        <v>195</v>
      </c>
    </row>
    <row r="2941" spans="1:6" hidden="1" x14ac:dyDescent="0.25">
      <c r="A2941">
        <v>9632</v>
      </c>
      <c r="B2941" t="s">
        <v>231</v>
      </c>
      <c r="C2941" t="s">
        <v>2755</v>
      </c>
      <c r="D2941" t="s">
        <v>2717</v>
      </c>
      <c r="F2941" s="245" t="s">
        <v>195</v>
      </c>
    </row>
    <row r="2942" spans="1:6" hidden="1" x14ac:dyDescent="0.25">
      <c r="A2942">
        <v>9633</v>
      </c>
      <c r="B2942" t="s">
        <v>231</v>
      </c>
      <c r="C2942" t="s">
        <v>2756</v>
      </c>
      <c r="D2942" t="s">
        <v>2717</v>
      </c>
      <c r="F2942" s="245" t="s">
        <v>195</v>
      </c>
    </row>
    <row r="2943" spans="1:6" hidden="1" x14ac:dyDescent="0.25">
      <c r="A2943">
        <v>9634</v>
      </c>
      <c r="B2943" t="s">
        <v>231</v>
      </c>
      <c r="C2943" t="s">
        <v>2757</v>
      </c>
      <c r="D2943" t="s">
        <v>2717</v>
      </c>
      <c r="F2943" s="245" t="s">
        <v>195</v>
      </c>
    </row>
    <row r="2944" spans="1:6" hidden="1" x14ac:dyDescent="0.25">
      <c r="A2944">
        <v>9635</v>
      </c>
      <c r="B2944" t="s">
        <v>231</v>
      </c>
      <c r="C2944" t="s">
        <v>2758</v>
      </c>
      <c r="D2944" t="s">
        <v>2717</v>
      </c>
      <c r="F2944" s="245" t="s">
        <v>195</v>
      </c>
    </row>
    <row r="2945" spans="1:6" hidden="1" x14ac:dyDescent="0.25">
      <c r="A2945">
        <v>9636</v>
      </c>
      <c r="B2945" t="s">
        <v>231</v>
      </c>
      <c r="C2945" t="s">
        <v>2759</v>
      </c>
      <c r="D2945" t="s">
        <v>2717</v>
      </c>
      <c r="F2945" s="245" t="s">
        <v>195</v>
      </c>
    </row>
    <row r="2946" spans="1:6" hidden="1" x14ac:dyDescent="0.25">
      <c r="A2946">
        <v>9641</v>
      </c>
      <c r="B2946" t="s">
        <v>231</v>
      </c>
      <c r="C2946" t="s">
        <v>2760</v>
      </c>
      <c r="D2946" t="s">
        <v>2717</v>
      </c>
      <c r="F2946" s="245" t="s">
        <v>195</v>
      </c>
    </row>
    <row r="2947" spans="1:6" hidden="1" x14ac:dyDescent="0.25">
      <c r="A2947">
        <v>9643</v>
      </c>
      <c r="B2947" t="s">
        <v>231</v>
      </c>
      <c r="C2947" t="s">
        <v>2761</v>
      </c>
      <c r="D2947" t="s">
        <v>2717</v>
      </c>
      <c r="F2947" s="245" t="s">
        <v>195</v>
      </c>
    </row>
    <row r="2948" spans="1:6" hidden="1" x14ac:dyDescent="0.25">
      <c r="A2948">
        <v>9651</v>
      </c>
      <c r="B2948" t="s">
        <v>231</v>
      </c>
      <c r="C2948" t="s">
        <v>2762</v>
      </c>
      <c r="D2948" t="s">
        <v>2717</v>
      </c>
      <c r="F2948" s="245" t="s">
        <v>195</v>
      </c>
    </row>
    <row r="2949" spans="1:6" hidden="1" x14ac:dyDescent="0.25">
      <c r="A2949">
        <v>9652</v>
      </c>
      <c r="B2949" t="s">
        <v>231</v>
      </c>
      <c r="C2949" t="s">
        <v>2763</v>
      </c>
      <c r="D2949" t="s">
        <v>2717</v>
      </c>
      <c r="F2949" s="245" t="s">
        <v>195</v>
      </c>
    </row>
    <row r="2950" spans="1:6" hidden="1" x14ac:dyDescent="0.25">
      <c r="A2950">
        <v>9653</v>
      </c>
      <c r="B2950" t="s">
        <v>243</v>
      </c>
      <c r="C2950" t="s">
        <v>2764</v>
      </c>
      <c r="D2950" t="s">
        <v>2717</v>
      </c>
      <c r="F2950" s="245" t="s">
        <v>189</v>
      </c>
    </row>
    <row r="2951" spans="1:6" hidden="1" x14ac:dyDescent="0.25">
      <c r="A2951">
        <v>9654</v>
      </c>
      <c r="B2951" t="s">
        <v>231</v>
      </c>
      <c r="C2951" t="s">
        <v>2765</v>
      </c>
      <c r="D2951" t="s">
        <v>2099</v>
      </c>
      <c r="F2951" s="245" t="s">
        <v>195</v>
      </c>
    </row>
    <row r="2952" spans="1:6" hidden="1" x14ac:dyDescent="0.25">
      <c r="A2952">
        <v>9661</v>
      </c>
      <c r="B2952" t="s">
        <v>231</v>
      </c>
      <c r="C2952" t="s">
        <v>2766</v>
      </c>
      <c r="D2952" t="s">
        <v>2717</v>
      </c>
      <c r="F2952" s="245" t="s">
        <v>195</v>
      </c>
    </row>
    <row r="2953" spans="1:6" hidden="1" x14ac:dyDescent="0.25">
      <c r="A2953">
        <v>9662</v>
      </c>
      <c r="B2953" t="s">
        <v>231</v>
      </c>
      <c r="C2953" t="s">
        <v>2767</v>
      </c>
      <c r="D2953" t="s">
        <v>2717</v>
      </c>
      <c r="F2953" s="245" t="s">
        <v>195</v>
      </c>
    </row>
    <row r="2954" spans="1:6" hidden="1" x14ac:dyDescent="0.25">
      <c r="A2954">
        <v>9663</v>
      </c>
      <c r="B2954" t="s">
        <v>231</v>
      </c>
      <c r="C2954" t="s">
        <v>2768</v>
      </c>
      <c r="D2954" t="s">
        <v>2717</v>
      </c>
      <c r="F2954" s="245" t="s">
        <v>195</v>
      </c>
    </row>
    <row r="2955" spans="1:6" hidden="1" x14ac:dyDescent="0.25">
      <c r="A2955">
        <v>9664</v>
      </c>
      <c r="B2955" t="s">
        <v>231</v>
      </c>
      <c r="C2955" t="s">
        <v>2769</v>
      </c>
      <c r="D2955" t="s">
        <v>2717</v>
      </c>
      <c r="F2955" s="245" t="s">
        <v>195</v>
      </c>
    </row>
    <row r="2956" spans="1:6" hidden="1" x14ac:dyDescent="0.25">
      <c r="A2956">
        <v>9665</v>
      </c>
      <c r="B2956" t="s">
        <v>231</v>
      </c>
      <c r="C2956" t="s">
        <v>2770</v>
      </c>
      <c r="D2956" t="s">
        <v>2717</v>
      </c>
      <c r="F2956" s="245" t="s">
        <v>195</v>
      </c>
    </row>
    <row r="2957" spans="1:6" hidden="1" x14ac:dyDescent="0.25">
      <c r="A2957">
        <v>9671</v>
      </c>
      <c r="B2957" t="s">
        <v>231</v>
      </c>
      <c r="C2957" t="s">
        <v>2771</v>
      </c>
      <c r="D2957" t="s">
        <v>2717</v>
      </c>
      <c r="F2957" s="245" t="s">
        <v>195</v>
      </c>
    </row>
    <row r="2958" spans="1:6" hidden="1" x14ac:dyDescent="0.25">
      <c r="A2958">
        <v>9672</v>
      </c>
      <c r="B2958" t="s">
        <v>231</v>
      </c>
      <c r="C2958" t="s">
        <v>2772</v>
      </c>
      <c r="D2958" t="s">
        <v>2717</v>
      </c>
      <c r="F2958" s="245" t="s">
        <v>195</v>
      </c>
    </row>
    <row r="2959" spans="1:6" hidden="1" x14ac:dyDescent="0.25">
      <c r="A2959">
        <v>9673</v>
      </c>
      <c r="B2959" t="s">
        <v>231</v>
      </c>
      <c r="C2959" t="s">
        <v>2773</v>
      </c>
      <c r="D2959" t="s">
        <v>2717</v>
      </c>
      <c r="F2959" s="245" t="s">
        <v>195</v>
      </c>
    </row>
    <row r="2960" spans="1:6" hidden="1" x14ac:dyDescent="0.25">
      <c r="A2960">
        <v>9674</v>
      </c>
      <c r="B2960" t="s">
        <v>231</v>
      </c>
      <c r="C2960" t="s">
        <v>2774</v>
      </c>
      <c r="D2960" t="s">
        <v>2717</v>
      </c>
      <c r="F2960" s="245" t="s">
        <v>195</v>
      </c>
    </row>
    <row r="2961" spans="1:6" hidden="1" x14ac:dyDescent="0.25">
      <c r="A2961">
        <v>9675</v>
      </c>
      <c r="B2961" t="s">
        <v>231</v>
      </c>
      <c r="C2961" t="s">
        <v>2775</v>
      </c>
      <c r="D2961" t="s">
        <v>2099</v>
      </c>
      <c r="F2961" s="245" t="s">
        <v>195</v>
      </c>
    </row>
    <row r="2962" spans="1:6" hidden="1" x14ac:dyDescent="0.25">
      <c r="A2962">
        <v>9676</v>
      </c>
      <c r="B2962" t="s">
        <v>231</v>
      </c>
      <c r="C2962" t="s">
        <v>2776</v>
      </c>
      <c r="D2962" t="s">
        <v>2717</v>
      </c>
      <c r="F2962" s="245" t="s">
        <v>195</v>
      </c>
    </row>
    <row r="2963" spans="1:6" hidden="1" x14ac:dyDescent="0.25">
      <c r="A2963">
        <v>9681</v>
      </c>
      <c r="B2963" t="s">
        <v>231</v>
      </c>
      <c r="C2963" t="s">
        <v>2777</v>
      </c>
      <c r="D2963" t="s">
        <v>2717</v>
      </c>
      <c r="F2963" s="245" t="s">
        <v>195</v>
      </c>
    </row>
    <row r="2964" spans="1:6" hidden="1" x14ac:dyDescent="0.25">
      <c r="A2964">
        <v>9682</v>
      </c>
      <c r="B2964" t="s">
        <v>231</v>
      </c>
      <c r="C2964" t="s">
        <v>2778</v>
      </c>
      <c r="D2964" t="s">
        <v>2717</v>
      </c>
      <c r="F2964" s="245" t="s">
        <v>195</v>
      </c>
    </row>
    <row r="2965" spans="1:6" hidden="1" x14ac:dyDescent="0.25">
      <c r="A2965">
        <v>9683</v>
      </c>
      <c r="B2965" t="s">
        <v>231</v>
      </c>
      <c r="C2965" t="s">
        <v>2779</v>
      </c>
      <c r="D2965" t="s">
        <v>2099</v>
      </c>
      <c r="F2965" s="245" t="s">
        <v>195</v>
      </c>
    </row>
    <row r="2966" spans="1:6" hidden="1" x14ac:dyDescent="0.25">
      <c r="A2966">
        <v>9684</v>
      </c>
      <c r="B2966" t="s">
        <v>231</v>
      </c>
      <c r="C2966" t="s">
        <v>2780</v>
      </c>
      <c r="D2966" t="s">
        <v>2717</v>
      </c>
      <c r="F2966" s="245" t="s">
        <v>195</v>
      </c>
    </row>
    <row r="2967" spans="1:6" hidden="1" x14ac:dyDescent="0.25">
      <c r="A2967">
        <v>9685</v>
      </c>
      <c r="B2967" t="s">
        <v>231</v>
      </c>
      <c r="C2967" t="s">
        <v>2781</v>
      </c>
      <c r="D2967" t="s">
        <v>2717</v>
      </c>
      <c r="F2967" s="245" t="s">
        <v>195</v>
      </c>
    </row>
    <row r="2968" spans="1:6" hidden="1" x14ac:dyDescent="0.25">
      <c r="A2968">
        <v>9700</v>
      </c>
      <c r="B2968" t="s">
        <v>530</v>
      </c>
      <c r="C2968" t="s">
        <v>2782</v>
      </c>
      <c r="D2968" t="s">
        <v>2717</v>
      </c>
      <c r="F2968" s="245" t="s">
        <v>183</v>
      </c>
    </row>
    <row r="2969" spans="1:6" hidden="1" x14ac:dyDescent="0.25">
      <c r="A2969">
        <v>9707</v>
      </c>
      <c r="B2969" t="s">
        <v>530</v>
      </c>
      <c r="C2969" t="s">
        <v>2782</v>
      </c>
      <c r="D2969" t="s">
        <v>2717</v>
      </c>
      <c r="F2969" s="245" t="s">
        <v>183</v>
      </c>
    </row>
    <row r="2970" spans="1:6" hidden="1" x14ac:dyDescent="0.25">
      <c r="A2970">
        <v>9719</v>
      </c>
      <c r="B2970" t="s">
        <v>530</v>
      </c>
      <c r="C2970" t="s">
        <v>2782</v>
      </c>
      <c r="D2970" t="s">
        <v>2717</v>
      </c>
      <c r="F2970" s="245" t="s">
        <v>183</v>
      </c>
    </row>
    <row r="2971" spans="1:6" hidden="1" x14ac:dyDescent="0.25">
      <c r="A2971">
        <v>9721</v>
      </c>
      <c r="B2971" t="s">
        <v>231</v>
      </c>
      <c r="C2971" t="s">
        <v>2783</v>
      </c>
      <c r="D2971" t="s">
        <v>2717</v>
      </c>
      <c r="F2971" s="245" t="s">
        <v>195</v>
      </c>
    </row>
    <row r="2972" spans="1:6" hidden="1" x14ac:dyDescent="0.25">
      <c r="A2972">
        <v>9722</v>
      </c>
      <c r="B2972" t="s">
        <v>231</v>
      </c>
      <c r="C2972" t="s">
        <v>2784</v>
      </c>
      <c r="D2972" t="s">
        <v>2717</v>
      </c>
      <c r="F2972" s="245" t="s">
        <v>195</v>
      </c>
    </row>
    <row r="2973" spans="1:6" hidden="1" x14ac:dyDescent="0.25">
      <c r="A2973">
        <v>9723</v>
      </c>
      <c r="B2973" t="s">
        <v>231</v>
      </c>
      <c r="C2973" t="s">
        <v>2785</v>
      </c>
      <c r="D2973" t="s">
        <v>2717</v>
      </c>
      <c r="F2973" s="245" t="s">
        <v>195</v>
      </c>
    </row>
    <row r="2974" spans="1:6" hidden="1" x14ac:dyDescent="0.25">
      <c r="A2974">
        <v>9724</v>
      </c>
      <c r="B2974" t="s">
        <v>231</v>
      </c>
      <c r="C2974" t="s">
        <v>2786</v>
      </c>
      <c r="D2974" t="s">
        <v>2717</v>
      </c>
      <c r="F2974" s="245" t="s">
        <v>195</v>
      </c>
    </row>
    <row r="2975" spans="1:6" hidden="1" x14ac:dyDescent="0.25">
      <c r="A2975">
        <v>9725</v>
      </c>
      <c r="B2975" t="s">
        <v>231</v>
      </c>
      <c r="C2975" t="s">
        <v>2787</v>
      </c>
      <c r="D2975" t="s">
        <v>2717</v>
      </c>
      <c r="F2975" s="245" t="s">
        <v>195</v>
      </c>
    </row>
    <row r="2976" spans="1:6" hidden="1" x14ac:dyDescent="0.25">
      <c r="A2976">
        <v>9726</v>
      </c>
      <c r="B2976" t="s">
        <v>231</v>
      </c>
      <c r="C2976" t="s">
        <v>2788</v>
      </c>
      <c r="D2976" t="s">
        <v>2717</v>
      </c>
      <c r="F2976" s="245" t="s">
        <v>195</v>
      </c>
    </row>
    <row r="2977" spans="1:6" hidden="1" x14ac:dyDescent="0.25">
      <c r="A2977">
        <v>9727</v>
      </c>
      <c r="B2977" t="s">
        <v>231</v>
      </c>
      <c r="C2977" t="s">
        <v>2789</v>
      </c>
      <c r="D2977" t="s">
        <v>2717</v>
      </c>
      <c r="F2977" s="245" t="s">
        <v>195</v>
      </c>
    </row>
    <row r="2978" spans="1:6" hidden="1" x14ac:dyDescent="0.25">
      <c r="A2978">
        <v>9730</v>
      </c>
      <c r="B2978" t="s">
        <v>243</v>
      </c>
      <c r="C2978" t="s">
        <v>2790</v>
      </c>
      <c r="D2978" t="s">
        <v>2717</v>
      </c>
      <c r="F2978" s="245" t="s">
        <v>189</v>
      </c>
    </row>
    <row r="2979" spans="1:6" hidden="1" x14ac:dyDescent="0.25">
      <c r="A2979">
        <v>9733</v>
      </c>
      <c r="B2979" t="s">
        <v>231</v>
      </c>
      <c r="C2979" t="s">
        <v>2791</v>
      </c>
      <c r="D2979" t="s">
        <v>2717</v>
      </c>
      <c r="F2979" s="245" t="s">
        <v>195</v>
      </c>
    </row>
    <row r="2980" spans="1:6" hidden="1" x14ac:dyDescent="0.25">
      <c r="A2980">
        <v>9734</v>
      </c>
      <c r="B2980" t="s">
        <v>231</v>
      </c>
      <c r="C2980" t="s">
        <v>2792</v>
      </c>
      <c r="D2980" t="s">
        <v>2717</v>
      </c>
      <c r="F2980" s="245" t="s">
        <v>195</v>
      </c>
    </row>
    <row r="2981" spans="1:6" hidden="1" x14ac:dyDescent="0.25">
      <c r="A2981">
        <v>9735</v>
      </c>
      <c r="B2981" t="s">
        <v>243</v>
      </c>
      <c r="C2981" t="s">
        <v>2793</v>
      </c>
      <c r="D2981" t="s">
        <v>2717</v>
      </c>
      <c r="F2981" s="245" t="s">
        <v>189</v>
      </c>
    </row>
    <row r="2982" spans="1:6" hidden="1" x14ac:dyDescent="0.25">
      <c r="A2982">
        <v>9736</v>
      </c>
      <c r="B2982" t="s">
        <v>231</v>
      </c>
      <c r="C2982" t="s">
        <v>2794</v>
      </c>
      <c r="D2982" t="s">
        <v>2717</v>
      </c>
      <c r="F2982" s="245" t="s">
        <v>195</v>
      </c>
    </row>
    <row r="2983" spans="1:6" hidden="1" x14ac:dyDescent="0.25">
      <c r="A2983">
        <v>9737</v>
      </c>
      <c r="B2983" t="s">
        <v>243</v>
      </c>
      <c r="C2983" t="s">
        <v>2795</v>
      </c>
      <c r="D2983" t="s">
        <v>2717</v>
      </c>
      <c r="F2983" s="245" t="s">
        <v>189</v>
      </c>
    </row>
    <row r="2984" spans="1:6" hidden="1" x14ac:dyDescent="0.25">
      <c r="A2984">
        <v>9738</v>
      </c>
      <c r="B2984" t="s">
        <v>231</v>
      </c>
      <c r="C2984" t="s">
        <v>2796</v>
      </c>
      <c r="D2984" t="s">
        <v>2717</v>
      </c>
      <c r="F2984" s="245" t="s">
        <v>195</v>
      </c>
    </row>
    <row r="2985" spans="1:6" hidden="1" x14ac:dyDescent="0.25">
      <c r="A2985">
        <v>9739</v>
      </c>
      <c r="B2985" t="s">
        <v>231</v>
      </c>
      <c r="C2985" t="s">
        <v>2797</v>
      </c>
      <c r="D2985" t="s">
        <v>2717</v>
      </c>
      <c r="F2985" s="245" t="s">
        <v>195</v>
      </c>
    </row>
    <row r="2986" spans="1:6" hidden="1" x14ac:dyDescent="0.25">
      <c r="A2986">
        <v>9740</v>
      </c>
      <c r="B2986" t="s">
        <v>243</v>
      </c>
      <c r="C2986" t="s">
        <v>2795</v>
      </c>
      <c r="D2986" t="s">
        <v>2717</v>
      </c>
      <c r="F2986" s="245" t="s">
        <v>189</v>
      </c>
    </row>
    <row r="2987" spans="1:6" hidden="1" x14ac:dyDescent="0.25">
      <c r="A2987">
        <v>9741</v>
      </c>
      <c r="B2987" t="s">
        <v>231</v>
      </c>
      <c r="C2987" t="s">
        <v>2798</v>
      </c>
      <c r="D2987" t="s">
        <v>2717</v>
      </c>
      <c r="F2987" s="245" t="s">
        <v>195</v>
      </c>
    </row>
    <row r="2988" spans="1:6" hidden="1" x14ac:dyDescent="0.25">
      <c r="A2988">
        <v>9742</v>
      </c>
      <c r="B2988" t="s">
        <v>231</v>
      </c>
      <c r="C2988" t="s">
        <v>2799</v>
      </c>
      <c r="D2988" t="s">
        <v>2717</v>
      </c>
      <c r="F2988" s="245" t="s">
        <v>195</v>
      </c>
    </row>
    <row r="2989" spans="1:6" hidden="1" x14ac:dyDescent="0.25">
      <c r="A2989">
        <v>9743</v>
      </c>
      <c r="B2989" t="s">
        <v>231</v>
      </c>
      <c r="C2989" t="s">
        <v>2800</v>
      </c>
      <c r="D2989" t="s">
        <v>2717</v>
      </c>
      <c r="F2989" s="245" t="s">
        <v>195</v>
      </c>
    </row>
    <row r="2990" spans="1:6" hidden="1" x14ac:dyDescent="0.25">
      <c r="A2990">
        <v>9744</v>
      </c>
      <c r="B2990" t="s">
        <v>231</v>
      </c>
      <c r="C2990" t="s">
        <v>2801</v>
      </c>
      <c r="D2990" t="s">
        <v>2717</v>
      </c>
      <c r="F2990" s="245" t="s">
        <v>195</v>
      </c>
    </row>
    <row r="2991" spans="1:6" hidden="1" x14ac:dyDescent="0.25">
      <c r="A2991">
        <v>9745</v>
      </c>
      <c r="B2991" t="s">
        <v>231</v>
      </c>
      <c r="C2991" t="s">
        <v>2802</v>
      </c>
      <c r="D2991" t="s">
        <v>2717</v>
      </c>
      <c r="F2991" s="245" t="s">
        <v>195</v>
      </c>
    </row>
    <row r="2992" spans="1:6" hidden="1" x14ac:dyDescent="0.25">
      <c r="A2992">
        <v>9746</v>
      </c>
      <c r="B2992" t="s">
        <v>231</v>
      </c>
      <c r="C2992" t="s">
        <v>2803</v>
      </c>
      <c r="D2992" t="s">
        <v>2717</v>
      </c>
      <c r="F2992" s="245" t="s">
        <v>195</v>
      </c>
    </row>
    <row r="2993" spans="1:6" hidden="1" x14ac:dyDescent="0.25">
      <c r="A2993">
        <v>9747</v>
      </c>
      <c r="B2993" t="s">
        <v>231</v>
      </c>
      <c r="C2993" t="s">
        <v>2804</v>
      </c>
      <c r="D2993" t="s">
        <v>2717</v>
      </c>
      <c r="F2993" s="245" t="s">
        <v>195</v>
      </c>
    </row>
    <row r="2994" spans="1:6" hidden="1" x14ac:dyDescent="0.25">
      <c r="A2994">
        <v>9748</v>
      </c>
      <c r="B2994" t="s">
        <v>231</v>
      </c>
      <c r="C2994" t="s">
        <v>2805</v>
      </c>
      <c r="D2994" t="s">
        <v>2717</v>
      </c>
      <c r="F2994" s="245" t="s">
        <v>195</v>
      </c>
    </row>
    <row r="2995" spans="1:6" hidden="1" x14ac:dyDescent="0.25">
      <c r="A2995">
        <v>9749</v>
      </c>
      <c r="B2995" t="s">
        <v>231</v>
      </c>
      <c r="C2995" t="s">
        <v>2806</v>
      </c>
      <c r="D2995" t="s">
        <v>2717</v>
      </c>
      <c r="F2995" s="245" t="s">
        <v>195</v>
      </c>
    </row>
    <row r="2996" spans="1:6" hidden="1" x14ac:dyDescent="0.25">
      <c r="A2996">
        <v>9751</v>
      </c>
      <c r="B2996" t="s">
        <v>243</v>
      </c>
      <c r="C2996" t="s">
        <v>2807</v>
      </c>
      <c r="D2996" t="s">
        <v>2717</v>
      </c>
      <c r="F2996" s="245" t="s">
        <v>189</v>
      </c>
    </row>
    <row r="2997" spans="1:6" hidden="1" x14ac:dyDescent="0.25">
      <c r="A2997">
        <v>9752</v>
      </c>
      <c r="B2997" t="s">
        <v>231</v>
      </c>
      <c r="C2997" t="s">
        <v>2808</v>
      </c>
      <c r="D2997" t="s">
        <v>2717</v>
      </c>
      <c r="F2997" s="245" t="s">
        <v>195</v>
      </c>
    </row>
    <row r="2998" spans="1:6" hidden="1" x14ac:dyDescent="0.25">
      <c r="A2998">
        <v>9754</v>
      </c>
      <c r="B2998" t="s">
        <v>231</v>
      </c>
      <c r="C2998" t="s">
        <v>2809</v>
      </c>
      <c r="D2998" t="s">
        <v>2717</v>
      </c>
      <c r="F2998" s="245" t="s">
        <v>195</v>
      </c>
    </row>
    <row r="2999" spans="1:6" hidden="1" x14ac:dyDescent="0.25">
      <c r="A2999">
        <v>9756</v>
      </c>
      <c r="B2999" t="s">
        <v>231</v>
      </c>
      <c r="C2999" t="s">
        <v>2810</v>
      </c>
      <c r="D2999" t="s">
        <v>2717</v>
      </c>
      <c r="F2999" s="245" t="s">
        <v>195</v>
      </c>
    </row>
    <row r="3000" spans="1:6" hidden="1" x14ac:dyDescent="0.25">
      <c r="A3000">
        <v>9757</v>
      </c>
      <c r="B3000" t="s">
        <v>231</v>
      </c>
      <c r="C3000" t="s">
        <v>2811</v>
      </c>
      <c r="D3000" t="s">
        <v>2717</v>
      </c>
      <c r="F3000" s="245" t="s">
        <v>195</v>
      </c>
    </row>
    <row r="3001" spans="1:6" hidden="1" x14ac:dyDescent="0.25">
      <c r="A3001">
        <v>9761</v>
      </c>
      <c r="B3001" t="s">
        <v>231</v>
      </c>
      <c r="C3001" t="s">
        <v>2812</v>
      </c>
      <c r="D3001" t="s">
        <v>2717</v>
      </c>
      <c r="F3001" s="245" t="s">
        <v>195</v>
      </c>
    </row>
    <row r="3002" spans="1:6" hidden="1" x14ac:dyDescent="0.25">
      <c r="A3002">
        <v>9762</v>
      </c>
      <c r="B3002" t="s">
        <v>231</v>
      </c>
      <c r="C3002" t="s">
        <v>2813</v>
      </c>
      <c r="D3002" t="s">
        <v>2717</v>
      </c>
      <c r="F3002" s="245" t="s">
        <v>195</v>
      </c>
    </row>
    <row r="3003" spans="1:6" hidden="1" x14ac:dyDescent="0.25">
      <c r="A3003">
        <v>9763</v>
      </c>
      <c r="B3003" t="s">
        <v>231</v>
      </c>
      <c r="C3003" t="s">
        <v>2814</v>
      </c>
      <c r="D3003" t="s">
        <v>2717</v>
      </c>
      <c r="F3003" s="245" t="s">
        <v>195</v>
      </c>
    </row>
    <row r="3004" spans="1:6" hidden="1" x14ac:dyDescent="0.25">
      <c r="A3004">
        <v>9764</v>
      </c>
      <c r="B3004" t="s">
        <v>231</v>
      </c>
      <c r="C3004" t="s">
        <v>2815</v>
      </c>
      <c r="D3004" t="s">
        <v>2717</v>
      </c>
      <c r="F3004" s="245" t="s">
        <v>195</v>
      </c>
    </row>
    <row r="3005" spans="1:6" hidden="1" x14ac:dyDescent="0.25">
      <c r="A3005">
        <v>9766</v>
      </c>
      <c r="B3005" t="s">
        <v>231</v>
      </c>
      <c r="C3005" t="s">
        <v>2816</v>
      </c>
      <c r="D3005" t="s">
        <v>2717</v>
      </c>
      <c r="F3005" s="245" t="s">
        <v>195</v>
      </c>
    </row>
    <row r="3006" spans="1:6" hidden="1" x14ac:dyDescent="0.25">
      <c r="A3006">
        <v>9771</v>
      </c>
      <c r="B3006" t="s">
        <v>231</v>
      </c>
      <c r="C3006" t="s">
        <v>2817</v>
      </c>
      <c r="D3006" t="s">
        <v>2717</v>
      </c>
      <c r="F3006" s="245" t="s">
        <v>195</v>
      </c>
    </row>
    <row r="3007" spans="1:6" hidden="1" x14ac:dyDescent="0.25">
      <c r="A3007">
        <v>9772</v>
      </c>
      <c r="B3007" t="s">
        <v>231</v>
      </c>
      <c r="C3007" t="s">
        <v>2818</v>
      </c>
      <c r="D3007" t="s">
        <v>2717</v>
      </c>
      <c r="F3007" s="245" t="s">
        <v>195</v>
      </c>
    </row>
    <row r="3008" spans="1:6" hidden="1" x14ac:dyDescent="0.25">
      <c r="A3008">
        <v>9773</v>
      </c>
      <c r="B3008" t="s">
        <v>231</v>
      </c>
      <c r="C3008" t="s">
        <v>2819</v>
      </c>
      <c r="D3008" t="s">
        <v>2717</v>
      </c>
      <c r="F3008" s="245" t="s">
        <v>195</v>
      </c>
    </row>
    <row r="3009" spans="1:6" hidden="1" x14ac:dyDescent="0.25">
      <c r="A3009">
        <v>9774</v>
      </c>
      <c r="B3009" t="s">
        <v>231</v>
      </c>
      <c r="C3009" t="s">
        <v>2820</v>
      </c>
      <c r="D3009" t="s">
        <v>2717</v>
      </c>
      <c r="F3009" s="245" t="s">
        <v>195</v>
      </c>
    </row>
    <row r="3010" spans="1:6" hidden="1" x14ac:dyDescent="0.25">
      <c r="A3010">
        <v>9775</v>
      </c>
      <c r="B3010" t="s">
        <v>231</v>
      </c>
      <c r="C3010" t="s">
        <v>2821</v>
      </c>
      <c r="D3010" t="s">
        <v>2717</v>
      </c>
      <c r="F3010" s="245" t="s">
        <v>195</v>
      </c>
    </row>
    <row r="3011" spans="1:6" hidden="1" x14ac:dyDescent="0.25">
      <c r="A3011">
        <v>9776</v>
      </c>
      <c r="B3011" t="s">
        <v>231</v>
      </c>
      <c r="C3011" t="s">
        <v>2822</v>
      </c>
      <c r="D3011" t="s">
        <v>2717</v>
      </c>
      <c r="F3011" s="245" t="s">
        <v>195</v>
      </c>
    </row>
    <row r="3012" spans="1:6" hidden="1" x14ac:dyDescent="0.25">
      <c r="A3012">
        <v>9777</v>
      </c>
      <c r="B3012" t="s">
        <v>231</v>
      </c>
      <c r="C3012" t="s">
        <v>2823</v>
      </c>
      <c r="D3012" t="s">
        <v>2717</v>
      </c>
      <c r="F3012" s="245" t="s">
        <v>195</v>
      </c>
    </row>
    <row r="3013" spans="1:6" hidden="1" x14ac:dyDescent="0.25">
      <c r="A3013">
        <v>9781</v>
      </c>
      <c r="B3013" t="s">
        <v>231</v>
      </c>
      <c r="C3013" t="s">
        <v>2824</v>
      </c>
      <c r="D3013" t="s">
        <v>2717</v>
      </c>
      <c r="F3013" s="245" t="s">
        <v>195</v>
      </c>
    </row>
    <row r="3014" spans="1:6" hidden="1" x14ac:dyDescent="0.25">
      <c r="A3014">
        <v>9782</v>
      </c>
      <c r="B3014" t="s">
        <v>231</v>
      </c>
      <c r="C3014" t="s">
        <v>2825</v>
      </c>
      <c r="D3014" t="s">
        <v>2717</v>
      </c>
      <c r="F3014" s="245" t="s">
        <v>195</v>
      </c>
    </row>
    <row r="3015" spans="1:6" hidden="1" x14ac:dyDescent="0.25">
      <c r="A3015">
        <v>9783</v>
      </c>
      <c r="B3015" t="s">
        <v>231</v>
      </c>
      <c r="C3015" t="s">
        <v>2826</v>
      </c>
      <c r="D3015" t="s">
        <v>2717</v>
      </c>
      <c r="F3015" s="245" t="s">
        <v>195</v>
      </c>
    </row>
    <row r="3016" spans="1:6" hidden="1" x14ac:dyDescent="0.25">
      <c r="A3016">
        <v>9784</v>
      </c>
      <c r="B3016" t="s">
        <v>231</v>
      </c>
      <c r="C3016" t="s">
        <v>2827</v>
      </c>
      <c r="D3016" t="s">
        <v>2717</v>
      </c>
      <c r="F3016" s="245" t="s">
        <v>195</v>
      </c>
    </row>
    <row r="3017" spans="1:6" hidden="1" x14ac:dyDescent="0.25">
      <c r="A3017">
        <v>9789</v>
      </c>
      <c r="B3017" t="s">
        <v>231</v>
      </c>
      <c r="C3017" t="s">
        <v>2828</v>
      </c>
      <c r="D3017" t="s">
        <v>2717</v>
      </c>
      <c r="F3017" s="245" t="s">
        <v>195</v>
      </c>
    </row>
    <row r="3018" spans="1:6" hidden="1" x14ac:dyDescent="0.25">
      <c r="A3018">
        <v>9791</v>
      </c>
      <c r="B3018" t="s">
        <v>231</v>
      </c>
      <c r="C3018" t="s">
        <v>2829</v>
      </c>
      <c r="D3018" t="s">
        <v>2717</v>
      </c>
      <c r="F3018" s="245" t="s">
        <v>195</v>
      </c>
    </row>
    <row r="3019" spans="1:6" hidden="1" x14ac:dyDescent="0.25">
      <c r="A3019">
        <v>9792</v>
      </c>
      <c r="B3019" t="s">
        <v>231</v>
      </c>
      <c r="C3019" t="s">
        <v>2830</v>
      </c>
      <c r="D3019" t="s">
        <v>2717</v>
      </c>
      <c r="F3019" s="245" t="s">
        <v>195</v>
      </c>
    </row>
    <row r="3020" spans="1:6" hidden="1" x14ac:dyDescent="0.25">
      <c r="A3020">
        <v>9793</v>
      </c>
      <c r="B3020" t="s">
        <v>231</v>
      </c>
      <c r="C3020" t="s">
        <v>2831</v>
      </c>
      <c r="D3020" t="s">
        <v>2717</v>
      </c>
      <c r="F3020" s="245" t="s">
        <v>195</v>
      </c>
    </row>
    <row r="3021" spans="1:6" hidden="1" x14ac:dyDescent="0.25">
      <c r="A3021">
        <v>9794</v>
      </c>
      <c r="B3021" t="s">
        <v>231</v>
      </c>
      <c r="C3021" t="s">
        <v>2832</v>
      </c>
      <c r="D3021" t="s">
        <v>2717</v>
      </c>
      <c r="F3021" s="245" t="s">
        <v>195</v>
      </c>
    </row>
    <row r="3022" spans="1:6" hidden="1" x14ac:dyDescent="0.25">
      <c r="A3022">
        <v>9795</v>
      </c>
      <c r="B3022" t="s">
        <v>231</v>
      </c>
      <c r="C3022" t="s">
        <v>2833</v>
      </c>
      <c r="D3022" t="s">
        <v>2717</v>
      </c>
      <c r="F3022" s="245" t="s">
        <v>195</v>
      </c>
    </row>
    <row r="3023" spans="1:6" hidden="1" x14ac:dyDescent="0.25">
      <c r="A3023">
        <v>9796</v>
      </c>
      <c r="B3023" t="s">
        <v>231</v>
      </c>
      <c r="C3023" t="s">
        <v>2834</v>
      </c>
      <c r="D3023" t="s">
        <v>2717</v>
      </c>
      <c r="F3023" s="245" t="s">
        <v>195</v>
      </c>
    </row>
    <row r="3024" spans="1:6" hidden="1" x14ac:dyDescent="0.25">
      <c r="A3024">
        <v>9797</v>
      </c>
      <c r="B3024" t="s">
        <v>231</v>
      </c>
      <c r="C3024" t="s">
        <v>2835</v>
      </c>
      <c r="D3024" t="s">
        <v>2717</v>
      </c>
      <c r="F3024" s="245" t="s">
        <v>195</v>
      </c>
    </row>
    <row r="3025" spans="1:6" hidden="1" x14ac:dyDescent="0.25">
      <c r="A3025">
        <v>9798</v>
      </c>
      <c r="B3025" t="s">
        <v>231</v>
      </c>
      <c r="C3025" t="s">
        <v>2836</v>
      </c>
      <c r="D3025" t="s">
        <v>2717</v>
      </c>
      <c r="F3025" s="245" t="s">
        <v>195</v>
      </c>
    </row>
    <row r="3026" spans="1:6" hidden="1" x14ac:dyDescent="0.25">
      <c r="A3026">
        <v>9799</v>
      </c>
      <c r="B3026" t="s">
        <v>231</v>
      </c>
      <c r="C3026" t="s">
        <v>2837</v>
      </c>
      <c r="D3026" t="s">
        <v>2717</v>
      </c>
      <c r="F3026" s="245" t="s">
        <v>195</v>
      </c>
    </row>
    <row r="3027" spans="1:6" hidden="1" x14ac:dyDescent="0.25">
      <c r="A3027">
        <v>9800</v>
      </c>
      <c r="B3027" t="s">
        <v>243</v>
      </c>
      <c r="C3027" t="s">
        <v>2838</v>
      </c>
      <c r="D3027" t="s">
        <v>2717</v>
      </c>
      <c r="F3027" s="245" t="s">
        <v>189</v>
      </c>
    </row>
    <row r="3028" spans="1:6" hidden="1" x14ac:dyDescent="0.25">
      <c r="A3028">
        <v>9811</v>
      </c>
      <c r="B3028" t="s">
        <v>231</v>
      </c>
      <c r="C3028" t="s">
        <v>2839</v>
      </c>
      <c r="D3028" t="s">
        <v>2717</v>
      </c>
      <c r="F3028" s="245" t="s">
        <v>195</v>
      </c>
    </row>
    <row r="3029" spans="1:6" hidden="1" x14ac:dyDescent="0.25">
      <c r="A3029">
        <v>9812</v>
      </c>
      <c r="B3029" t="s">
        <v>231</v>
      </c>
      <c r="C3029" t="s">
        <v>2840</v>
      </c>
      <c r="D3029" t="s">
        <v>2717</v>
      </c>
      <c r="F3029" s="245" t="s">
        <v>195</v>
      </c>
    </row>
    <row r="3030" spans="1:6" hidden="1" x14ac:dyDescent="0.25">
      <c r="A3030">
        <v>9813</v>
      </c>
      <c r="B3030" t="s">
        <v>231</v>
      </c>
      <c r="C3030" t="s">
        <v>2841</v>
      </c>
      <c r="D3030" t="s">
        <v>2717</v>
      </c>
      <c r="F3030" s="245" t="s">
        <v>195</v>
      </c>
    </row>
    <row r="3031" spans="1:6" hidden="1" x14ac:dyDescent="0.25">
      <c r="A3031">
        <v>9814</v>
      </c>
      <c r="B3031" t="s">
        <v>231</v>
      </c>
      <c r="C3031" t="s">
        <v>2842</v>
      </c>
      <c r="D3031" t="s">
        <v>2717</v>
      </c>
      <c r="F3031" s="245" t="s">
        <v>195</v>
      </c>
    </row>
    <row r="3032" spans="1:6" hidden="1" x14ac:dyDescent="0.25">
      <c r="A3032">
        <v>9821</v>
      </c>
      <c r="B3032" t="s">
        <v>231</v>
      </c>
      <c r="C3032" t="s">
        <v>2843</v>
      </c>
      <c r="D3032" t="s">
        <v>2717</v>
      </c>
      <c r="F3032" s="245" t="s">
        <v>195</v>
      </c>
    </row>
    <row r="3033" spans="1:6" hidden="1" x14ac:dyDescent="0.25">
      <c r="A3033">
        <v>9823</v>
      </c>
      <c r="B3033" t="s">
        <v>231</v>
      </c>
      <c r="C3033" t="s">
        <v>2844</v>
      </c>
      <c r="D3033" t="s">
        <v>2717</v>
      </c>
      <c r="F3033" s="245" t="s">
        <v>195</v>
      </c>
    </row>
    <row r="3034" spans="1:6" hidden="1" x14ac:dyDescent="0.25">
      <c r="A3034">
        <v>9824</v>
      </c>
      <c r="B3034" t="s">
        <v>231</v>
      </c>
      <c r="C3034" t="s">
        <v>2845</v>
      </c>
      <c r="D3034" t="s">
        <v>2717</v>
      </c>
      <c r="F3034" s="245" t="s">
        <v>195</v>
      </c>
    </row>
    <row r="3035" spans="1:6" hidden="1" x14ac:dyDescent="0.25">
      <c r="A3035">
        <v>9825</v>
      </c>
      <c r="B3035" t="s">
        <v>231</v>
      </c>
      <c r="C3035" t="s">
        <v>2846</v>
      </c>
      <c r="D3035" t="s">
        <v>2717</v>
      </c>
      <c r="F3035" s="245" t="s">
        <v>195</v>
      </c>
    </row>
    <row r="3036" spans="1:6" hidden="1" x14ac:dyDescent="0.25">
      <c r="A3036">
        <v>9826</v>
      </c>
      <c r="B3036" t="s">
        <v>231</v>
      </c>
      <c r="C3036" t="s">
        <v>2847</v>
      </c>
      <c r="D3036" t="s">
        <v>2717</v>
      </c>
      <c r="F3036" s="245" t="s">
        <v>195</v>
      </c>
    </row>
    <row r="3037" spans="1:6" hidden="1" x14ac:dyDescent="0.25">
      <c r="A3037">
        <v>9831</v>
      </c>
      <c r="B3037" t="s">
        <v>231</v>
      </c>
      <c r="C3037" t="s">
        <v>2848</v>
      </c>
      <c r="D3037" t="s">
        <v>2717</v>
      </c>
      <c r="F3037" s="245" t="s">
        <v>195</v>
      </c>
    </row>
    <row r="3038" spans="1:6" hidden="1" x14ac:dyDescent="0.25">
      <c r="A3038">
        <v>9832</v>
      </c>
      <c r="B3038" t="s">
        <v>231</v>
      </c>
      <c r="C3038" t="s">
        <v>2849</v>
      </c>
      <c r="D3038" t="s">
        <v>2717</v>
      </c>
      <c r="F3038" s="245" t="s">
        <v>195</v>
      </c>
    </row>
    <row r="3039" spans="1:6" hidden="1" x14ac:dyDescent="0.25">
      <c r="A3039">
        <v>9833</v>
      </c>
      <c r="B3039" t="s">
        <v>231</v>
      </c>
      <c r="C3039" t="s">
        <v>2850</v>
      </c>
      <c r="D3039" t="s">
        <v>2717</v>
      </c>
      <c r="F3039" s="245" t="s">
        <v>195</v>
      </c>
    </row>
    <row r="3040" spans="1:6" hidden="1" x14ac:dyDescent="0.25">
      <c r="A3040">
        <v>9834</v>
      </c>
      <c r="B3040" t="s">
        <v>231</v>
      </c>
      <c r="C3040" t="s">
        <v>2851</v>
      </c>
      <c r="D3040" t="s">
        <v>2717</v>
      </c>
      <c r="F3040" s="245" t="s">
        <v>195</v>
      </c>
    </row>
    <row r="3041" spans="1:6" hidden="1" x14ac:dyDescent="0.25">
      <c r="A3041">
        <v>9835</v>
      </c>
      <c r="B3041" t="s">
        <v>231</v>
      </c>
      <c r="C3041" t="s">
        <v>2852</v>
      </c>
      <c r="D3041" t="s">
        <v>2717</v>
      </c>
      <c r="F3041" s="245" t="s">
        <v>195</v>
      </c>
    </row>
    <row r="3042" spans="1:6" hidden="1" x14ac:dyDescent="0.25">
      <c r="A3042">
        <v>9836</v>
      </c>
      <c r="B3042" t="s">
        <v>231</v>
      </c>
      <c r="C3042" t="s">
        <v>2853</v>
      </c>
      <c r="D3042" t="s">
        <v>2717</v>
      </c>
      <c r="F3042" s="245" t="s">
        <v>195</v>
      </c>
    </row>
    <row r="3043" spans="1:6" hidden="1" x14ac:dyDescent="0.25">
      <c r="A3043">
        <v>9841</v>
      </c>
      <c r="B3043" t="s">
        <v>231</v>
      </c>
      <c r="C3043" t="s">
        <v>2854</v>
      </c>
      <c r="D3043" t="s">
        <v>2717</v>
      </c>
      <c r="F3043" s="245" t="s">
        <v>195</v>
      </c>
    </row>
    <row r="3044" spans="1:6" hidden="1" x14ac:dyDescent="0.25">
      <c r="A3044">
        <v>9842</v>
      </c>
      <c r="B3044" t="s">
        <v>231</v>
      </c>
      <c r="C3044" t="s">
        <v>2855</v>
      </c>
      <c r="D3044" t="s">
        <v>2717</v>
      </c>
      <c r="F3044" s="245" t="s">
        <v>195</v>
      </c>
    </row>
    <row r="3045" spans="1:6" hidden="1" x14ac:dyDescent="0.25">
      <c r="A3045">
        <v>9900</v>
      </c>
      <c r="B3045" t="s">
        <v>243</v>
      </c>
      <c r="C3045" t="s">
        <v>2856</v>
      </c>
      <c r="D3045" t="s">
        <v>2717</v>
      </c>
      <c r="F3045" s="245" t="s">
        <v>189</v>
      </c>
    </row>
    <row r="3046" spans="1:6" hidden="1" x14ac:dyDescent="0.25">
      <c r="A3046">
        <v>9909</v>
      </c>
      <c r="B3046" t="s">
        <v>231</v>
      </c>
      <c r="C3046" t="s">
        <v>2857</v>
      </c>
      <c r="D3046" t="s">
        <v>2717</v>
      </c>
      <c r="F3046" s="245" t="s">
        <v>195</v>
      </c>
    </row>
    <row r="3047" spans="1:6" hidden="1" x14ac:dyDescent="0.25">
      <c r="A3047">
        <v>9912</v>
      </c>
      <c r="B3047" t="s">
        <v>231</v>
      </c>
      <c r="C3047" t="s">
        <v>2858</v>
      </c>
      <c r="D3047" t="s">
        <v>2717</v>
      </c>
      <c r="F3047" s="245" t="s">
        <v>195</v>
      </c>
    </row>
    <row r="3048" spans="1:6" hidden="1" x14ac:dyDescent="0.25">
      <c r="A3048">
        <v>9913</v>
      </c>
      <c r="B3048" t="s">
        <v>231</v>
      </c>
      <c r="C3048" t="s">
        <v>2859</v>
      </c>
      <c r="D3048" t="s">
        <v>2717</v>
      </c>
      <c r="F3048" s="245" t="s">
        <v>195</v>
      </c>
    </row>
    <row r="3049" spans="1:6" hidden="1" x14ac:dyDescent="0.25">
      <c r="A3049">
        <v>9914</v>
      </c>
      <c r="B3049" t="s">
        <v>231</v>
      </c>
      <c r="C3049" t="s">
        <v>2860</v>
      </c>
      <c r="D3049" t="s">
        <v>2717</v>
      </c>
      <c r="F3049" s="245" t="s">
        <v>195</v>
      </c>
    </row>
    <row r="3050" spans="1:6" hidden="1" x14ac:dyDescent="0.25">
      <c r="A3050">
        <v>9915</v>
      </c>
      <c r="B3050" t="s">
        <v>231</v>
      </c>
      <c r="C3050" t="s">
        <v>2861</v>
      </c>
      <c r="D3050" t="s">
        <v>2717</v>
      </c>
      <c r="F3050" s="245" t="s">
        <v>195</v>
      </c>
    </row>
    <row r="3051" spans="1:6" hidden="1" x14ac:dyDescent="0.25">
      <c r="A3051">
        <v>9917</v>
      </c>
      <c r="B3051" t="s">
        <v>231</v>
      </c>
      <c r="C3051" t="s">
        <v>2862</v>
      </c>
      <c r="D3051" t="s">
        <v>2717</v>
      </c>
      <c r="F3051" s="245" t="s">
        <v>195</v>
      </c>
    </row>
    <row r="3052" spans="1:6" hidden="1" x14ac:dyDescent="0.25">
      <c r="A3052">
        <v>9918</v>
      </c>
      <c r="B3052" t="s">
        <v>231</v>
      </c>
      <c r="C3052" t="s">
        <v>2863</v>
      </c>
      <c r="D3052" t="s">
        <v>2717</v>
      </c>
      <c r="F3052" s="245" t="s">
        <v>195</v>
      </c>
    </row>
    <row r="3053" spans="1:6" hidden="1" x14ac:dyDescent="0.25">
      <c r="A3053">
        <v>9919</v>
      </c>
      <c r="B3053" t="s">
        <v>231</v>
      </c>
      <c r="C3053" t="s">
        <v>2864</v>
      </c>
      <c r="D3053" t="s">
        <v>2717</v>
      </c>
      <c r="F3053" s="245" t="s">
        <v>195</v>
      </c>
    </row>
    <row r="3054" spans="1:6" hidden="1" x14ac:dyDescent="0.25">
      <c r="A3054">
        <v>9921</v>
      </c>
      <c r="B3054" t="s">
        <v>231</v>
      </c>
      <c r="C3054" t="s">
        <v>2865</v>
      </c>
      <c r="D3054" t="s">
        <v>2717</v>
      </c>
      <c r="F3054" s="245" t="s">
        <v>195</v>
      </c>
    </row>
    <row r="3055" spans="1:6" hidden="1" x14ac:dyDescent="0.25">
      <c r="A3055">
        <v>9922</v>
      </c>
      <c r="B3055" t="s">
        <v>231</v>
      </c>
      <c r="C3055" t="s">
        <v>2866</v>
      </c>
      <c r="D3055" t="s">
        <v>2717</v>
      </c>
      <c r="F3055" s="245" t="s">
        <v>195</v>
      </c>
    </row>
    <row r="3056" spans="1:6" hidden="1" x14ac:dyDescent="0.25">
      <c r="A3056">
        <v>9923</v>
      </c>
      <c r="B3056" t="s">
        <v>231</v>
      </c>
      <c r="C3056" t="s">
        <v>2867</v>
      </c>
      <c r="D3056" t="s">
        <v>2717</v>
      </c>
      <c r="F3056" s="245" t="s">
        <v>195</v>
      </c>
    </row>
    <row r="3057" spans="1:6" hidden="1" x14ac:dyDescent="0.25">
      <c r="A3057">
        <v>9931</v>
      </c>
      <c r="B3057" t="s">
        <v>231</v>
      </c>
      <c r="C3057" t="s">
        <v>2868</v>
      </c>
      <c r="D3057" t="s">
        <v>2717</v>
      </c>
      <c r="F3057" s="245" t="s">
        <v>195</v>
      </c>
    </row>
    <row r="3058" spans="1:6" hidden="1" x14ac:dyDescent="0.25">
      <c r="A3058">
        <v>9932</v>
      </c>
      <c r="B3058" t="s">
        <v>231</v>
      </c>
      <c r="C3058" t="s">
        <v>2869</v>
      </c>
      <c r="D3058" t="s">
        <v>2717</v>
      </c>
      <c r="F3058" s="245" t="s">
        <v>195</v>
      </c>
    </row>
    <row r="3059" spans="1:6" hidden="1" x14ac:dyDescent="0.25">
      <c r="A3059">
        <v>9933</v>
      </c>
      <c r="B3059" t="s">
        <v>231</v>
      </c>
      <c r="C3059" t="s">
        <v>2870</v>
      </c>
      <c r="D3059" t="s">
        <v>2717</v>
      </c>
      <c r="F3059" s="245" t="s">
        <v>195</v>
      </c>
    </row>
    <row r="3060" spans="1:6" hidden="1" x14ac:dyDescent="0.25">
      <c r="A3060">
        <v>9934</v>
      </c>
      <c r="B3060" t="s">
        <v>231</v>
      </c>
      <c r="C3060" t="s">
        <v>2871</v>
      </c>
      <c r="D3060" t="s">
        <v>2717</v>
      </c>
      <c r="F3060" s="245" t="s">
        <v>195</v>
      </c>
    </row>
    <row r="3061" spans="1:6" hidden="1" x14ac:dyDescent="0.25">
      <c r="A3061">
        <v>9935</v>
      </c>
      <c r="B3061" t="s">
        <v>231</v>
      </c>
      <c r="C3061" t="s">
        <v>2872</v>
      </c>
      <c r="D3061" t="s">
        <v>2717</v>
      </c>
      <c r="F3061" s="245" t="s">
        <v>195</v>
      </c>
    </row>
    <row r="3062" spans="1:6" hidden="1" x14ac:dyDescent="0.25">
      <c r="A3062">
        <v>9936</v>
      </c>
      <c r="B3062" t="s">
        <v>231</v>
      </c>
      <c r="C3062" t="s">
        <v>2873</v>
      </c>
      <c r="D3062" t="s">
        <v>2717</v>
      </c>
      <c r="F3062" s="245" t="s">
        <v>195</v>
      </c>
    </row>
    <row r="3063" spans="1:6" hidden="1" x14ac:dyDescent="0.25">
      <c r="A3063">
        <v>9937</v>
      </c>
      <c r="B3063" t="s">
        <v>231</v>
      </c>
      <c r="C3063" t="s">
        <v>2874</v>
      </c>
      <c r="D3063" t="s">
        <v>2717</v>
      </c>
      <c r="F3063" s="245" t="s">
        <v>195</v>
      </c>
    </row>
    <row r="3064" spans="1:6" hidden="1" x14ac:dyDescent="0.25">
      <c r="A3064">
        <v>9938</v>
      </c>
      <c r="B3064" t="s">
        <v>231</v>
      </c>
      <c r="C3064" t="s">
        <v>2875</v>
      </c>
      <c r="D3064" t="s">
        <v>2717</v>
      </c>
      <c r="F3064" s="245" t="s">
        <v>195</v>
      </c>
    </row>
    <row r="3065" spans="1:6" hidden="1" x14ac:dyDescent="0.25">
      <c r="A3065">
        <v>9941</v>
      </c>
      <c r="B3065" t="s">
        <v>243</v>
      </c>
      <c r="C3065" t="s">
        <v>2876</v>
      </c>
      <c r="D3065" t="s">
        <v>2717</v>
      </c>
      <c r="F3065" s="245" t="s">
        <v>189</v>
      </c>
    </row>
    <row r="3066" spans="1:6" hidden="1" x14ac:dyDescent="0.25">
      <c r="A3066">
        <v>9942</v>
      </c>
      <c r="B3066" t="s">
        <v>231</v>
      </c>
      <c r="C3066" t="s">
        <v>2877</v>
      </c>
      <c r="D3066" t="s">
        <v>2717</v>
      </c>
      <c r="F3066" s="245" t="s">
        <v>195</v>
      </c>
    </row>
    <row r="3067" spans="1:6" hidden="1" x14ac:dyDescent="0.25">
      <c r="A3067">
        <v>9943</v>
      </c>
      <c r="B3067" t="s">
        <v>231</v>
      </c>
      <c r="C3067" t="s">
        <v>2878</v>
      </c>
      <c r="D3067" t="s">
        <v>2717</v>
      </c>
      <c r="F3067" s="245" t="s">
        <v>195</v>
      </c>
    </row>
    <row r="3068" spans="1:6" hidden="1" x14ac:dyDescent="0.25">
      <c r="A3068">
        <v>9944</v>
      </c>
      <c r="B3068" t="s">
        <v>231</v>
      </c>
      <c r="C3068" t="s">
        <v>2879</v>
      </c>
      <c r="D3068" t="s">
        <v>2717</v>
      </c>
      <c r="F3068" s="245" t="s">
        <v>195</v>
      </c>
    </row>
    <row r="3069" spans="1:6" hidden="1" x14ac:dyDescent="0.25">
      <c r="A3069">
        <v>9945</v>
      </c>
      <c r="B3069" t="s">
        <v>231</v>
      </c>
      <c r="C3069" t="s">
        <v>2880</v>
      </c>
      <c r="D3069" t="s">
        <v>2717</v>
      </c>
      <c r="F3069" s="245" t="s">
        <v>195</v>
      </c>
    </row>
    <row r="3070" spans="1:6" hidden="1" x14ac:dyDescent="0.25">
      <c r="A3070">
        <v>9946</v>
      </c>
      <c r="B3070" t="s">
        <v>231</v>
      </c>
      <c r="C3070" t="s">
        <v>2881</v>
      </c>
      <c r="D3070" t="s">
        <v>2717</v>
      </c>
      <c r="F3070" s="245" t="s">
        <v>195</v>
      </c>
    </row>
    <row r="3071" spans="1:6" hidden="1" x14ac:dyDescent="0.25">
      <c r="A3071">
        <v>9951</v>
      </c>
      <c r="B3071" t="s">
        <v>231</v>
      </c>
      <c r="C3071" t="s">
        <v>2882</v>
      </c>
      <c r="D3071" t="s">
        <v>2717</v>
      </c>
      <c r="F3071" s="245" t="s">
        <v>195</v>
      </c>
    </row>
    <row r="3072" spans="1:6" hidden="1" x14ac:dyDescent="0.25">
      <c r="A3072">
        <v>9952</v>
      </c>
      <c r="B3072" t="s">
        <v>231</v>
      </c>
      <c r="C3072" t="s">
        <v>2883</v>
      </c>
      <c r="D3072" t="s">
        <v>2717</v>
      </c>
      <c r="F3072" s="245" t="s">
        <v>195</v>
      </c>
    </row>
    <row r="3073" spans="1:6" hidden="1" x14ac:dyDescent="0.25">
      <c r="A3073">
        <v>9953</v>
      </c>
      <c r="B3073" t="s">
        <v>231</v>
      </c>
      <c r="C3073" t="s">
        <v>2884</v>
      </c>
      <c r="D3073" t="s">
        <v>2717</v>
      </c>
      <c r="F3073" s="245" t="s">
        <v>195</v>
      </c>
    </row>
    <row r="3074" spans="1:6" hidden="1" x14ac:dyDescent="0.25">
      <c r="A3074">
        <v>9954</v>
      </c>
      <c r="B3074" t="s">
        <v>231</v>
      </c>
      <c r="C3074" t="s">
        <v>2885</v>
      </c>
      <c r="D3074" t="s">
        <v>2717</v>
      </c>
      <c r="F3074" s="245" t="s">
        <v>195</v>
      </c>
    </row>
    <row r="3075" spans="1:6" hidden="1" x14ac:dyDescent="0.25">
      <c r="A3075">
        <v>9955</v>
      </c>
      <c r="B3075" t="s">
        <v>243</v>
      </c>
      <c r="C3075" t="s">
        <v>2886</v>
      </c>
      <c r="D3075" t="s">
        <v>2717</v>
      </c>
      <c r="F3075" s="245" t="s">
        <v>189</v>
      </c>
    </row>
    <row r="3076" spans="1:6" hidden="1" x14ac:dyDescent="0.25">
      <c r="A3076">
        <v>9961</v>
      </c>
      <c r="B3076" t="s">
        <v>231</v>
      </c>
      <c r="C3076" t="s">
        <v>2887</v>
      </c>
      <c r="D3076" t="s">
        <v>2717</v>
      </c>
      <c r="F3076" s="245" t="s">
        <v>195</v>
      </c>
    </row>
    <row r="3077" spans="1:6" hidden="1" x14ac:dyDescent="0.25">
      <c r="A3077">
        <v>9962</v>
      </c>
      <c r="B3077" t="s">
        <v>231</v>
      </c>
      <c r="C3077" t="s">
        <v>2888</v>
      </c>
      <c r="D3077" t="s">
        <v>2717</v>
      </c>
      <c r="F3077" s="245" t="s">
        <v>195</v>
      </c>
    </row>
    <row r="3078" spans="1:6" hidden="1" x14ac:dyDescent="0.25">
      <c r="A3078">
        <v>9970</v>
      </c>
      <c r="B3078" t="s">
        <v>243</v>
      </c>
      <c r="C3078" t="s">
        <v>2886</v>
      </c>
      <c r="D3078" t="s">
        <v>2717</v>
      </c>
      <c r="F3078" s="245" t="s">
        <v>189</v>
      </c>
    </row>
    <row r="3079" spans="1:6" hidden="1" x14ac:dyDescent="0.25">
      <c r="A3079">
        <v>9981</v>
      </c>
      <c r="B3079" t="s">
        <v>243</v>
      </c>
      <c r="C3079" t="s">
        <v>2886</v>
      </c>
      <c r="D3079" t="s">
        <v>2717</v>
      </c>
      <c r="F3079" s="245" t="s">
        <v>189</v>
      </c>
    </row>
    <row r="3080" spans="1:6" hidden="1" x14ac:dyDescent="0.25">
      <c r="A3080">
        <v>9982</v>
      </c>
      <c r="B3080" t="s">
        <v>231</v>
      </c>
      <c r="C3080" t="s">
        <v>2889</v>
      </c>
      <c r="D3080" t="s">
        <v>2717</v>
      </c>
      <c r="F3080" s="245" t="s">
        <v>195</v>
      </c>
    </row>
    <row r="3081" spans="1:6" hidden="1" x14ac:dyDescent="0.25">
      <c r="A3081">
        <v>9983</v>
      </c>
      <c r="B3081" t="s">
        <v>231</v>
      </c>
      <c r="C3081" t="s">
        <v>2890</v>
      </c>
      <c r="D3081" t="s">
        <v>2717</v>
      </c>
      <c r="F3081" s="245" t="s">
        <v>195</v>
      </c>
    </row>
    <row r="3082" spans="1:6" hidden="1" x14ac:dyDescent="0.25">
      <c r="A3082">
        <v>9985</v>
      </c>
      <c r="B3082" t="s">
        <v>231</v>
      </c>
      <c r="C3082" t="s">
        <v>2891</v>
      </c>
      <c r="D3082" t="s">
        <v>2717</v>
      </c>
      <c r="F3082" s="245" t="s">
        <v>195</v>
      </c>
    </row>
  </sheetData>
  <autoFilter ref="A1:F3082" xr:uid="{694C8EA5-FAB3-430A-B390-263E892FC98F}">
    <filterColumn colId="2">
      <filters>
        <filter val="Tiszabő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48E6-719B-40F9-90FE-204C7CC64F3C}">
  <dimension ref="B1:R20"/>
  <sheetViews>
    <sheetView zoomScale="70" zoomScaleNormal="70" workbookViewId="0">
      <selection activeCell="I24" sqref="I24"/>
    </sheetView>
  </sheetViews>
  <sheetFormatPr defaultRowHeight="15" x14ac:dyDescent="0.25"/>
  <cols>
    <col min="4" max="19" width="14.7109375" customWidth="1"/>
  </cols>
  <sheetData>
    <row r="1" spans="2:18" x14ac:dyDescent="0.25">
      <c r="D1" s="248" t="s">
        <v>2892</v>
      </c>
      <c r="E1" s="248"/>
      <c r="F1" s="248"/>
      <c r="G1" s="248"/>
      <c r="H1" s="248"/>
    </row>
    <row r="2" spans="2:18" x14ac:dyDescent="0.25">
      <c r="B2" s="249" t="s">
        <v>2893</v>
      </c>
    </row>
    <row r="3" spans="2:18" x14ac:dyDescent="0.25">
      <c r="B3" s="250" t="s">
        <v>2894</v>
      </c>
      <c r="C3" s="250" t="s">
        <v>2895</v>
      </c>
      <c r="D3" s="250" t="s">
        <v>165</v>
      </c>
      <c r="E3" s="250" t="s">
        <v>168</v>
      </c>
      <c r="F3" s="250" t="s">
        <v>170</v>
      </c>
      <c r="G3" s="250" t="s">
        <v>172</v>
      </c>
      <c r="H3" s="250" t="s">
        <v>174</v>
      </c>
      <c r="I3" s="250" t="s">
        <v>176</v>
      </c>
      <c r="J3" s="250" t="s">
        <v>179</v>
      </c>
      <c r="K3" s="250" t="s">
        <v>181</v>
      </c>
      <c r="L3" s="250" t="s">
        <v>183</v>
      </c>
      <c r="M3" s="250" t="s">
        <v>185</v>
      </c>
      <c r="N3" s="250" t="s">
        <v>187</v>
      </c>
      <c r="O3" s="250" t="s">
        <v>189</v>
      </c>
      <c r="P3" s="250" t="s">
        <v>191</v>
      </c>
      <c r="Q3" s="250" t="s">
        <v>193</v>
      </c>
      <c r="R3" s="250" t="s">
        <v>195</v>
      </c>
    </row>
    <row r="4" spans="2:18" x14ac:dyDescent="0.25">
      <c r="B4" s="250">
        <v>100</v>
      </c>
      <c r="C4" s="250" t="s">
        <v>113</v>
      </c>
      <c r="D4" s="251">
        <v>0.95928999999999998</v>
      </c>
      <c r="E4" s="251">
        <v>1.3472500000000001</v>
      </c>
      <c r="F4" s="251">
        <v>1.4135500000000001</v>
      </c>
      <c r="G4" s="251">
        <v>0.97780999999999996</v>
      </c>
      <c r="H4" s="251">
        <v>1.2245200000000001</v>
      </c>
      <c r="I4" s="251">
        <v>1.6066400000000001</v>
      </c>
      <c r="J4" s="251">
        <v>1.4302600000000001</v>
      </c>
      <c r="K4" s="251">
        <v>1.8201400000000001</v>
      </c>
      <c r="L4" s="251">
        <v>2.01308</v>
      </c>
      <c r="M4" s="251">
        <v>1.4356100000000001</v>
      </c>
      <c r="N4" s="251">
        <v>1.72618</v>
      </c>
      <c r="O4" s="251">
        <v>2.1875800000000001</v>
      </c>
      <c r="P4" s="251">
        <v>1.43841</v>
      </c>
      <c r="Q4" s="251">
        <v>1.8198399999999999</v>
      </c>
      <c r="R4" s="251">
        <v>2.5012300000000001</v>
      </c>
    </row>
    <row r="5" spans="2:18" x14ac:dyDescent="0.25">
      <c r="B5" s="250">
        <v>300</v>
      </c>
      <c r="C5" s="250" t="s">
        <v>47</v>
      </c>
      <c r="D5" s="251">
        <v>0.93932000000000004</v>
      </c>
      <c r="E5" s="251">
        <v>1.02095</v>
      </c>
      <c r="F5" s="251">
        <v>1.0711999999999999</v>
      </c>
      <c r="G5" s="251">
        <v>0.74099000000000004</v>
      </c>
      <c r="H5" s="251">
        <v>0.92796000000000001</v>
      </c>
      <c r="I5" s="251">
        <v>1.2175199999999999</v>
      </c>
      <c r="J5" s="251">
        <v>1.42489</v>
      </c>
      <c r="K5" s="251">
        <v>2.1612800000000001</v>
      </c>
      <c r="L5" s="251">
        <v>2.3903699999999999</v>
      </c>
      <c r="M5" s="251">
        <v>1.0879099999999999</v>
      </c>
      <c r="N5" s="251">
        <v>1.3081100000000001</v>
      </c>
      <c r="O5" s="251">
        <v>1.6577599999999999</v>
      </c>
      <c r="P5" s="251">
        <v>1.0900399999999999</v>
      </c>
      <c r="Q5" s="251">
        <v>1.3790800000000001</v>
      </c>
      <c r="R5" s="251">
        <v>1.8954500000000001</v>
      </c>
    </row>
    <row r="6" spans="2:18" x14ac:dyDescent="0.25">
      <c r="B6" s="250">
        <v>400</v>
      </c>
      <c r="C6" s="250" t="s">
        <v>48</v>
      </c>
      <c r="D6" s="251">
        <v>1.1330800000000001</v>
      </c>
      <c r="E6" s="251">
        <v>1.5913299999999999</v>
      </c>
      <c r="F6" s="251">
        <v>1.66964</v>
      </c>
      <c r="G6" s="251">
        <v>1.15496</v>
      </c>
      <c r="H6" s="251">
        <v>1.4463600000000001</v>
      </c>
      <c r="I6" s="251">
        <v>1.89771</v>
      </c>
      <c r="J6" s="251">
        <v>1.68937</v>
      </c>
      <c r="K6" s="251">
        <v>2.1498900000000001</v>
      </c>
      <c r="L6" s="251">
        <v>2.37778</v>
      </c>
      <c r="M6" s="251">
        <v>1.6956899999999999</v>
      </c>
      <c r="N6" s="251">
        <v>2.0388999999999999</v>
      </c>
      <c r="O6" s="251">
        <v>2.5838899999999998</v>
      </c>
      <c r="P6" s="251">
        <v>1.6990099999999999</v>
      </c>
      <c r="Q6" s="251">
        <v>2.1495299999999999</v>
      </c>
      <c r="R6" s="251">
        <v>2.9543699999999999</v>
      </c>
    </row>
    <row r="9" spans="2:18" x14ac:dyDescent="0.25">
      <c r="B9" s="249" t="s">
        <v>80</v>
      </c>
    </row>
    <row r="10" spans="2:18" x14ac:dyDescent="0.25">
      <c r="B10" s="250" t="s">
        <v>2894</v>
      </c>
      <c r="C10" s="250" t="s">
        <v>2895</v>
      </c>
      <c r="D10" s="250" t="s">
        <v>165</v>
      </c>
      <c r="E10" s="250" t="s">
        <v>168</v>
      </c>
      <c r="F10" s="250" t="s">
        <v>170</v>
      </c>
      <c r="G10" s="250" t="s">
        <v>172</v>
      </c>
      <c r="H10" s="250" t="s">
        <v>174</v>
      </c>
      <c r="I10" s="250" t="s">
        <v>176</v>
      </c>
      <c r="J10" s="250" t="s">
        <v>179</v>
      </c>
      <c r="K10" s="250" t="s">
        <v>181</v>
      </c>
      <c r="L10" s="250" t="s">
        <v>183</v>
      </c>
      <c r="M10" s="250" t="s">
        <v>185</v>
      </c>
      <c r="N10" s="250" t="s">
        <v>187</v>
      </c>
      <c r="O10" s="250" t="s">
        <v>189</v>
      </c>
      <c r="P10" s="250" t="s">
        <v>191</v>
      </c>
      <c r="Q10" s="250" t="s">
        <v>193</v>
      </c>
      <c r="R10" s="250" t="s">
        <v>195</v>
      </c>
    </row>
    <row r="11" spans="2:18" x14ac:dyDescent="0.25">
      <c r="B11" s="250">
        <v>100</v>
      </c>
      <c r="C11" s="250" t="s">
        <v>113</v>
      </c>
      <c r="D11" s="251">
        <v>1.0341</v>
      </c>
      <c r="E11" s="251">
        <v>1.45231</v>
      </c>
      <c r="F11" s="251">
        <v>1.5237700000000001</v>
      </c>
      <c r="G11" s="251">
        <v>1.0603100000000001</v>
      </c>
      <c r="H11" s="251">
        <v>1.3278399999999999</v>
      </c>
      <c r="I11" s="251">
        <v>1.7421800000000001</v>
      </c>
      <c r="J11" s="251">
        <v>1.5687199999999999</v>
      </c>
      <c r="K11" s="251">
        <v>1.9963599999999999</v>
      </c>
      <c r="L11" s="251">
        <v>2.2079599999999999</v>
      </c>
      <c r="M11" s="251">
        <v>1.60893</v>
      </c>
      <c r="N11" s="251">
        <v>1.93458</v>
      </c>
      <c r="O11" s="251">
        <v>2.45167</v>
      </c>
      <c r="P11" s="251">
        <v>1.64246</v>
      </c>
      <c r="Q11" s="251">
        <v>2.0779899999999998</v>
      </c>
      <c r="R11" s="251">
        <v>2.8560400000000001</v>
      </c>
    </row>
    <row r="12" spans="2:18" x14ac:dyDescent="0.25">
      <c r="B12" s="250">
        <v>300</v>
      </c>
      <c r="C12" s="250" t="s">
        <v>47</v>
      </c>
      <c r="D12" s="251">
        <v>1.01257</v>
      </c>
      <c r="E12" s="251">
        <v>1.10057</v>
      </c>
      <c r="F12" s="251">
        <v>1.15472</v>
      </c>
      <c r="G12" s="251">
        <v>0.80349999999999999</v>
      </c>
      <c r="H12" s="251">
        <v>1.00624</v>
      </c>
      <c r="I12" s="251">
        <v>1.3202400000000001</v>
      </c>
      <c r="J12" s="251">
        <v>1.5628200000000001</v>
      </c>
      <c r="K12" s="251">
        <v>2.3705099999999999</v>
      </c>
      <c r="L12" s="251">
        <v>2.6217700000000002</v>
      </c>
      <c r="M12" s="251">
        <v>1.21926</v>
      </c>
      <c r="N12" s="251">
        <v>1.4660299999999999</v>
      </c>
      <c r="O12" s="251">
        <v>1.85789</v>
      </c>
      <c r="P12" s="251">
        <v>1.2446600000000001</v>
      </c>
      <c r="Q12" s="251">
        <v>1.5747199999999999</v>
      </c>
      <c r="R12" s="251">
        <v>2.1643300000000001</v>
      </c>
    </row>
    <row r="13" spans="2:18" x14ac:dyDescent="0.25">
      <c r="B13" s="250">
        <v>400</v>
      </c>
      <c r="C13" s="250" t="s">
        <v>48</v>
      </c>
      <c r="D13" s="251">
        <v>1.2214400000000001</v>
      </c>
      <c r="E13" s="251">
        <v>1.7154100000000001</v>
      </c>
      <c r="F13" s="251">
        <v>1.79982</v>
      </c>
      <c r="G13" s="251">
        <v>1.2524</v>
      </c>
      <c r="H13" s="251">
        <v>1.56839</v>
      </c>
      <c r="I13" s="251">
        <v>2.0578099999999999</v>
      </c>
      <c r="J13" s="251">
        <v>1.8529100000000001</v>
      </c>
      <c r="K13" s="251">
        <v>2.3580199999999998</v>
      </c>
      <c r="L13" s="251">
        <v>2.6079599999999998</v>
      </c>
      <c r="M13" s="251">
        <v>1.9004000000000001</v>
      </c>
      <c r="N13" s="251">
        <v>2.28505</v>
      </c>
      <c r="O13" s="251">
        <v>2.8958200000000001</v>
      </c>
      <c r="P13" s="251">
        <v>1.94001</v>
      </c>
      <c r="Q13" s="251">
        <v>2.45444</v>
      </c>
      <c r="R13" s="251">
        <v>3.3734600000000001</v>
      </c>
    </row>
    <row r="16" spans="2:18" x14ac:dyDescent="0.25">
      <c r="B16" s="249" t="s">
        <v>81</v>
      </c>
    </row>
    <row r="17" spans="2:18" x14ac:dyDescent="0.25">
      <c r="B17" s="250" t="s">
        <v>2894</v>
      </c>
      <c r="C17" s="250" t="s">
        <v>2895</v>
      </c>
      <c r="D17" s="250" t="s">
        <v>165</v>
      </c>
      <c r="E17" s="250" t="s">
        <v>168</v>
      </c>
      <c r="F17" s="250" t="s">
        <v>170</v>
      </c>
      <c r="G17" s="250" t="s">
        <v>172</v>
      </c>
      <c r="H17" s="250" t="s">
        <v>174</v>
      </c>
      <c r="I17" s="250" t="s">
        <v>176</v>
      </c>
      <c r="J17" s="250" t="s">
        <v>179</v>
      </c>
      <c r="K17" s="250" t="s">
        <v>181</v>
      </c>
      <c r="L17" s="250" t="s">
        <v>183</v>
      </c>
      <c r="M17" s="250" t="s">
        <v>185</v>
      </c>
      <c r="N17" s="250" t="s">
        <v>187</v>
      </c>
      <c r="O17" s="250" t="s">
        <v>189</v>
      </c>
      <c r="P17" s="250" t="s">
        <v>191</v>
      </c>
      <c r="Q17" s="250" t="s">
        <v>193</v>
      </c>
      <c r="R17" s="250" t="s">
        <v>195</v>
      </c>
    </row>
    <row r="18" spans="2:18" x14ac:dyDescent="0.25">
      <c r="B18" s="250">
        <v>100</v>
      </c>
      <c r="C18" s="250" t="s">
        <v>113</v>
      </c>
      <c r="D18" s="251">
        <v>0.64815999999999996</v>
      </c>
      <c r="E18" s="251">
        <v>0.91029000000000004</v>
      </c>
      <c r="F18" s="251">
        <v>0.95508000000000004</v>
      </c>
      <c r="G18" s="251">
        <v>0.78608999999999996</v>
      </c>
      <c r="H18" s="251">
        <v>0.82737000000000005</v>
      </c>
      <c r="I18" s="251">
        <v>1.08555</v>
      </c>
      <c r="J18" s="251">
        <v>0.96638000000000002</v>
      </c>
      <c r="K18" s="251">
        <v>1.2298100000000001</v>
      </c>
      <c r="L18" s="251">
        <v>1.3601700000000001</v>
      </c>
      <c r="M18" s="251">
        <v>0.96999000000000002</v>
      </c>
      <c r="N18" s="251">
        <v>1.16631</v>
      </c>
      <c r="O18" s="251">
        <v>1.4780599999999999</v>
      </c>
      <c r="P18" s="251">
        <v>0.97187999999999997</v>
      </c>
      <c r="Q18" s="251">
        <v>1.2296</v>
      </c>
      <c r="R18" s="251">
        <v>1.6899900000000001</v>
      </c>
    </row>
    <row r="19" spans="2:18" x14ac:dyDescent="0.25">
      <c r="B19" s="250">
        <v>300</v>
      </c>
      <c r="C19" s="250" t="s">
        <v>47</v>
      </c>
      <c r="D19" s="251">
        <v>0.74827999999999995</v>
      </c>
      <c r="E19" s="251">
        <v>0.96264000000000005</v>
      </c>
      <c r="F19" s="251">
        <v>0.98970000000000002</v>
      </c>
      <c r="G19" s="251">
        <v>0.50175999999999998</v>
      </c>
      <c r="H19" s="251">
        <v>0.62836999999999998</v>
      </c>
      <c r="I19" s="251">
        <v>0.82445000000000002</v>
      </c>
      <c r="J19" s="251">
        <v>0.73394999999999999</v>
      </c>
      <c r="K19" s="251">
        <v>0.93401000000000001</v>
      </c>
      <c r="L19" s="251">
        <v>1.03302</v>
      </c>
      <c r="M19" s="251">
        <v>0.73668</v>
      </c>
      <c r="N19" s="251">
        <v>0.88578999999999997</v>
      </c>
      <c r="O19" s="251">
        <v>1.12256</v>
      </c>
      <c r="P19" s="251">
        <v>0.73812</v>
      </c>
      <c r="Q19" s="251">
        <v>0.93386000000000002</v>
      </c>
      <c r="R19" s="251">
        <v>1.2835099999999999</v>
      </c>
    </row>
    <row r="20" spans="2:18" x14ac:dyDescent="0.25">
      <c r="B20" s="250">
        <v>400</v>
      </c>
      <c r="C20" s="250" t="s">
        <v>48</v>
      </c>
      <c r="D20" s="251">
        <v>0.58338000000000001</v>
      </c>
      <c r="E20" s="251">
        <v>0.81930999999999998</v>
      </c>
      <c r="F20" s="251">
        <v>0.85963000000000001</v>
      </c>
      <c r="G20" s="251">
        <v>0.59463999999999995</v>
      </c>
      <c r="H20" s="251">
        <v>0.74468000000000001</v>
      </c>
      <c r="I20" s="251">
        <v>0.97706000000000004</v>
      </c>
      <c r="J20" s="251">
        <v>0.86978999999999995</v>
      </c>
      <c r="K20" s="251">
        <v>1.1068899999999999</v>
      </c>
      <c r="L20" s="251">
        <v>1.2242299999999999</v>
      </c>
      <c r="M20" s="251">
        <v>1.44109</v>
      </c>
      <c r="N20" s="251">
        <v>1.73278</v>
      </c>
      <c r="O20" s="251">
        <v>2.1959300000000002</v>
      </c>
      <c r="P20" s="251">
        <v>1.11717</v>
      </c>
      <c r="Q20" s="251">
        <v>1.4134199999999999</v>
      </c>
      <c r="R20" s="251">
        <v>1.52108</v>
      </c>
    </row>
  </sheetData>
  <phoneticPr fontId="6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A671-1250-46F4-9770-2294EDE7561C}">
  <sheetPr>
    <tabColor theme="9" tint="-0.249977111117893"/>
  </sheetPr>
  <dimension ref="B2:E4"/>
  <sheetViews>
    <sheetView workbookViewId="0">
      <selection activeCell="E5" sqref="E5"/>
    </sheetView>
  </sheetViews>
  <sheetFormatPr defaultRowHeight="15" x14ac:dyDescent="0.25"/>
  <cols>
    <col min="3" max="3" width="11.5703125" bestFit="1" customWidth="1"/>
  </cols>
  <sheetData>
    <row r="2" spans="2:5" x14ac:dyDescent="0.25">
      <c r="B2" s="252" t="s">
        <v>1693</v>
      </c>
      <c r="C2" s="253">
        <v>1000</v>
      </c>
    </row>
    <row r="3" spans="2:5" x14ac:dyDescent="0.25">
      <c r="B3" s="252" t="s">
        <v>2896</v>
      </c>
      <c r="C3" s="253">
        <v>1207</v>
      </c>
    </row>
    <row r="4" spans="2:5" x14ac:dyDescent="0.25">
      <c r="B4" s="252" t="s">
        <v>2897</v>
      </c>
      <c r="C4" s="253">
        <v>2031</v>
      </c>
      <c r="E4" s="2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Adatközlő</vt:lpstr>
      <vt:lpstr>Paramétertábla</vt:lpstr>
      <vt:lpstr>Nyilatkozatok</vt:lpstr>
      <vt:lpstr>Ajánlat</vt:lpstr>
      <vt:lpstr>Tarifa</vt:lpstr>
      <vt:lpstr>IRSZ</vt:lpstr>
      <vt:lpstr>Díjtételek</vt:lpstr>
      <vt:lpstr>Balesetbiztosítás díjak</vt:lpstr>
      <vt:lpstr>Adatközlő!Nyomtatási_terület</vt:lpstr>
      <vt:lpstr>Ajánlat!Nyomtatási_terület</vt:lpstr>
      <vt:lpstr>Nyilatkozatok!Nyomtatási_terület</vt:lpstr>
    </vt:vector>
  </TitlesOfParts>
  <Company>UNIQA Biztosító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SZILAGYI</dc:creator>
  <cp:lastModifiedBy>Peter SZILAGYI</cp:lastModifiedBy>
  <cp:lastPrinted>2020-06-10T07:29:29Z</cp:lastPrinted>
  <dcterms:created xsi:type="dcterms:W3CDTF">2017-05-23T13:26:14Z</dcterms:created>
  <dcterms:modified xsi:type="dcterms:W3CDTF">2020-08-31T10:16:45Z</dcterms:modified>
</cp:coreProperties>
</file>