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340" yWindow="1605" windowWidth="6120" windowHeight="4860"/>
  </bookViews>
  <sheets>
    <sheet name="Munka1" sheetId="1" r:id="rId1"/>
  </sheets>
  <definedNames>
    <definedName name="Választott_termék">Munka1!$K$1</definedName>
  </definedNames>
  <calcPr calcId="145621"/>
</workbook>
</file>

<file path=xl/calcChain.xml><?xml version="1.0" encoding="utf-8"?>
<calcChain xmlns="http://schemas.openxmlformats.org/spreadsheetml/2006/main">
  <c r="K1" i="1" l="1"/>
  <c r="J21" i="1"/>
  <c r="J18" i="1"/>
  <c r="J17" i="1"/>
  <c r="J16" i="1"/>
  <c r="J15" i="1"/>
  <c r="J13" i="1"/>
  <c r="M1" i="1"/>
  <c r="K4" i="1" s="1"/>
  <c r="K21" i="1" l="1"/>
  <c r="K6" i="1"/>
  <c r="K8" i="1" s="1"/>
  <c r="J10" i="1" s="1"/>
  <c r="B4" i="1" l="1"/>
  <c r="B6" i="1" l="1"/>
  <c r="P8" i="1"/>
  <c r="B5" i="1" s="1"/>
</calcChain>
</file>

<file path=xl/sharedStrings.xml><?xml version="1.0" encoding="utf-8"?>
<sst xmlns="http://schemas.openxmlformats.org/spreadsheetml/2006/main" count="28" uniqueCount="27">
  <si>
    <t>Biztosított születési dátuma:</t>
  </si>
  <si>
    <t>(Euró Alapú) Pannónia Pro</t>
  </si>
  <si>
    <t>Klikk</t>
  </si>
  <si>
    <t>Kikötő</t>
  </si>
  <si>
    <t>(Euró Alapú) SIGNUM PRO</t>
  </si>
  <si>
    <t>NOVA</t>
  </si>
  <si>
    <t>Origo</t>
  </si>
  <si>
    <t>Bestens</t>
  </si>
  <si>
    <t>Választott termék</t>
  </si>
  <si>
    <t>1957-</t>
  </si>
  <si>
    <t>1956-</t>
  </si>
  <si>
    <t>1954-</t>
  </si>
  <si>
    <t>1955-</t>
  </si>
  <si>
    <t>Nyugdíjkorhatár kategória</t>
  </si>
  <si>
    <t>Tartam vége</t>
  </si>
  <si>
    <t>Határozott tartam vége:</t>
  </si>
  <si>
    <t>Termék:</t>
  </si>
  <si>
    <t>Díjfizetési időszak minimális hossza:</t>
  </si>
  <si>
    <t>Díjfizetési időszak maximális hossza:</t>
  </si>
  <si>
    <t>Biztosított születési éve</t>
  </si>
  <si>
    <t>Elérési táblázat:</t>
  </si>
  <si>
    <t>Biztosított belépési kora</t>
  </si>
  <si>
    <t>Szerződéskötés éve</t>
  </si>
  <si>
    <t>Maximális díjfiz. Tartam szabályokkal</t>
  </si>
  <si>
    <t>Maximális díjfizetési tartam feltételek nélkül</t>
  </si>
  <si>
    <t>Minimális díjfizetési időszak</t>
  </si>
  <si>
    <t>Kockázatviselés kezdete: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</si>
</sst>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/>
    <xf numFmtId="14" fontId="0" fillId="3" borderId="1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85" zoomScaleNormal="85" workbookViewId="0">
      <selection activeCell="B2" sqref="B2:D2"/>
    </sheetView>
  </sheetViews>
  <sheetFormatPr defaultColWidth="0" defaultRowHeight="15" zeroHeight="1" x14ac:dyDescent="0.25"/>
  <cols>
    <col min="1" max="1" width="18.7109375" customWidth="1"/>
    <col min="2" max="2" width="10.140625" bestFit="1" customWidth="1"/>
    <col min="3" max="4" width="9.140625" customWidth="1"/>
    <col min="5" max="5" width="3.7109375" customWidth="1"/>
    <col min="6" max="6" width="4" hidden="1" customWidth="1"/>
    <col min="7" max="8" width="9.140625" hidden="1" customWidth="1"/>
    <col min="9" max="9" width="34" hidden="1" customWidth="1"/>
    <col min="10" max="10" width="24.28515625" hidden="1" customWidth="1"/>
    <col min="11" max="11" width="10.140625" hidden="1" customWidth="1"/>
    <col min="12" max="12" width="9.140625" hidden="1" customWidth="1"/>
    <col min="13" max="13" width="10.140625" hidden="1" customWidth="1"/>
    <col min="14" max="16384" width="9.140625" hidden="1"/>
  </cols>
  <sheetData>
    <row r="1" spans="1:16" ht="30" x14ac:dyDescent="0.25">
      <c r="A1" s="4" t="s">
        <v>0</v>
      </c>
      <c r="B1" s="6">
        <v>21916</v>
      </c>
      <c r="C1" s="7"/>
      <c r="D1" s="7"/>
      <c r="G1" s="1" t="s">
        <v>1</v>
      </c>
      <c r="H1" s="1"/>
      <c r="I1" s="1"/>
      <c r="J1" s="1" t="s">
        <v>8</v>
      </c>
      <c r="K1" s="1">
        <f>MATCH(B3,G1:G9,0)</f>
        <v>1</v>
      </c>
      <c r="L1" s="1"/>
      <c r="M1" s="3">
        <f>B1</f>
        <v>21916</v>
      </c>
      <c r="N1" s="3">
        <v>20821</v>
      </c>
      <c r="O1" s="1" t="s">
        <v>9</v>
      </c>
    </row>
    <row r="2" spans="1:16" ht="30" x14ac:dyDescent="0.25">
      <c r="A2" s="4" t="s">
        <v>26</v>
      </c>
      <c r="B2" s="6">
        <v>41699</v>
      </c>
      <c r="C2" s="6"/>
      <c r="D2" s="6"/>
      <c r="G2" s="1" t="s">
        <v>2</v>
      </c>
      <c r="H2" s="1"/>
      <c r="I2" s="1"/>
      <c r="J2" s="1"/>
      <c r="K2" s="1"/>
      <c r="L2" s="1"/>
      <c r="M2" s="1"/>
      <c r="N2" s="1">
        <v>20455</v>
      </c>
      <c r="O2" s="1" t="s">
        <v>10</v>
      </c>
    </row>
    <row r="3" spans="1:16" x14ac:dyDescent="0.25">
      <c r="A3" s="4" t="s">
        <v>16</v>
      </c>
      <c r="B3" s="10" t="s">
        <v>1</v>
      </c>
      <c r="C3" s="10"/>
      <c r="D3" s="10"/>
      <c r="G3" s="1" t="s">
        <v>3</v>
      </c>
      <c r="H3" s="1"/>
      <c r="I3" s="1"/>
      <c r="J3" s="1"/>
      <c r="K3" s="1"/>
      <c r="L3" s="1"/>
      <c r="M3" s="1"/>
      <c r="N3" s="1">
        <v>20090</v>
      </c>
      <c r="O3" s="1" t="s">
        <v>12</v>
      </c>
    </row>
    <row r="4" spans="1:16" ht="30" x14ac:dyDescent="0.25">
      <c r="A4" s="4" t="s">
        <v>15</v>
      </c>
      <c r="B4" s="8">
        <f>K6</f>
        <v>45658</v>
      </c>
      <c r="C4" s="8"/>
      <c r="D4" s="8"/>
      <c r="E4" s="1"/>
      <c r="F4" s="1"/>
      <c r="G4" s="1" t="s">
        <v>4</v>
      </c>
      <c r="H4" s="1"/>
      <c r="I4" s="1"/>
      <c r="J4" s="1" t="s">
        <v>13</v>
      </c>
      <c r="K4" s="1">
        <f>IF(M1&gt;=N1,1,IF(M1&gt;=N2,2,IF(M1&gt;=N3,3,IF(M1&gt;=N4,4,5))))</f>
        <v>1</v>
      </c>
      <c r="L4" s="1"/>
      <c r="M4" s="1"/>
      <c r="N4" s="1">
        <v>19725</v>
      </c>
      <c r="O4" s="1" t="s">
        <v>11</v>
      </c>
      <c r="P4" s="1"/>
    </row>
    <row r="5" spans="1:16" ht="33.75" customHeight="1" x14ac:dyDescent="0.25">
      <c r="A5" s="4" t="s">
        <v>17</v>
      </c>
      <c r="B5" s="9">
        <f>P8</f>
        <v>11</v>
      </c>
      <c r="C5" s="9"/>
      <c r="D5" s="9"/>
      <c r="E5" s="1"/>
      <c r="F5" s="1"/>
      <c r="G5" s="1" t="s">
        <v>5</v>
      </c>
      <c r="H5" s="1"/>
      <c r="I5" s="1"/>
      <c r="J5" s="1"/>
      <c r="K5" s="1"/>
      <c r="L5" s="1"/>
      <c r="M5" s="1"/>
      <c r="N5" s="1"/>
      <c r="O5" s="1"/>
      <c r="P5" s="1"/>
    </row>
    <row r="6" spans="1:16" ht="33.75" customHeight="1" x14ac:dyDescent="0.25">
      <c r="A6" s="4" t="s">
        <v>18</v>
      </c>
      <c r="B6" s="9">
        <f>J10</f>
        <v>11</v>
      </c>
      <c r="C6" s="9"/>
      <c r="D6" s="9"/>
      <c r="E6" s="1"/>
      <c r="F6" s="1"/>
      <c r="G6" s="1" t="s">
        <v>6</v>
      </c>
      <c r="H6" s="1"/>
      <c r="I6" s="1"/>
      <c r="J6" s="1" t="s">
        <v>14</v>
      </c>
      <c r="K6" s="2">
        <f>IF(K4=1,J15,IF(K4=2,J16,IF(K4=3,J17,IF(K4=4,J18,"-"))))</f>
        <v>45658</v>
      </c>
      <c r="L6" s="1"/>
      <c r="M6" s="1"/>
      <c r="N6" s="1"/>
      <c r="O6" s="1"/>
      <c r="P6" s="1"/>
    </row>
    <row r="7" spans="1:16" x14ac:dyDescent="0.25">
      <c r="E7" s="1"/>
      <c r="F7" s="1"/>
      <c r="G7" s="1" t="s">
        <v>7</v>
      </c>
      <c r="H7" s="1"/>
      <c r="I7" s="1"/>
      <c r="J7" s="1"/>
      <c r="K7" s="1"/>
      <c r="L7" s="1"/>
      <c r="M7" s="1"/>
      <c r="N7" s="1"/>
      <c r="O7" s="1"/>
      <c r="P7" s="1"/>
    </row>
    <row r="8" spans="1:16" hidden="1" x14ac:dyDescent="0.25">
      <c r="A8" s="5"/>
      <c r="B8" s="5"/>
      <c r="C8" s="5"/>
      <c r="D8" s="5"/>
      <c r="E8" s="1"/>
      <c r="F8" s="1"/>
      <c r="H8" s="1"/>
      <c r="I8" s="1"/>
      <c r="J8" s="1" t="s">
        <v>24</v>
      </c>
      <c r="K8" s="1">
        <f>ROUNDUP(YEARFRAC(B2,K6),0)</f>
        <v>11</v>
      </c>
      <c r="L8" s="1"/>
      <c r="M8" s="1" t="s">
        <v>25</v>
      </c>
      <c r="N8" s="1"/>
      <c r="O8" s="1"/>
      <c r="P8" s="1">
        <f>IF(J10="Nem köthető ilyen paraméterekkel szerződés","Nem köthető ilyen paraméterekkel szerződés",IF(OR(K1=1,K1=4,K1=5),K8,IF(OR(K1=6,K1=7),10,IF(K1=2,IF(J10&lt;10,J10,10),IF(K1=3,15)))))</f>
        <v>11</v>
      </c>
    </row>
    <row r="9" spans="1:16" hidden="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idden="1" x14ac:dyDescent="0.25">
      <c r="E10" s="1"/>
      <c r="F10" s="1"/>
      <c r="G10" s="1"/>
      <c r="H10" s="1"/>
      <c r="I10" s="1" t="s">
        <v>23</v>
      </c>
      <c r="J10" s="1">
        <f>IF(AND(OR(Választott_termék=1,Választott_termék=4,Választott_termék=5),K21&lt;55,K21&gt;2),K8,IF(AND(Választott_termék=7,K21&lt;56,K21&gt;2),K8,IF(AND(Választott_termék=2,K21&lt;61,K21&gt;2),K8,IF(AND(Választott_termék=3,K21&lt;51,K21&gt;17),K8,IF(AND(Választott_termék=6,K21&gt;15,K21&lt;56),K8,"Nem köthető ilyen paraméterekkel szerződés")))))</f>
        <v>11</v>
      </c>
      <c r="K10" s="1"/>
      <c r="L10" s="1"/>
      <c r="M10" s="1"/>
      <c r="N10" s="1"/>
      <c r="O10" s="1"/>
      <c r="P10" s="1"/>
    </row>
    <row r="11" spans="1:16" hidden="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idden="1" x14ac:dyDescent="0.25">
      <c r="E12" s="1"/>
      <c r="F12" s="1"/>
      <c r="G12" s="1"/>
      <c r="H12" s="1"/>
      <c r="I12" s="1"/>
      <c r="J12" s="1" t="s">
        <v>19</v>
      </c>
      <c r="K12" s="1"/>
      <c r="L12" s="1"/>
      <c r="M12" s="1"/>
      <c r="N12" s="1"/>
      <c r="O12" s="1"/>
      <c r="P12" s="1"/>
    </row>
    <row r="13" spans="1:16" hidden="1" x14ac:dyDescent="0.25">
      <c r="E13" s="1"/>
      <c r="F13" s="1"/>
      <c r="G13" s="1"/>
      <c r="H13" s="1"/>
      <c r="I13" s="1"/>
      <c r="J13" s="1">
        <f>YEAR(B1)</f>
        <v>1960</v>
      </c>
      <c r="K13" s="1"/>
      <c r="L13" s="1"/>
      <c r="M13" s="1"/>
      <c r="N13" s="1"/>
      <c r="O13" s="1"/>
      <c r="P13" s="1"/>
    </row>
    <row r="14" spans="1:16" hidden="1" x14ac:dyDescent="0.25">
      <c r="E14" s="1"/>
      <c r="F14" s="1"/>
      <c r="G14" s="1"/>
      <c r="H14" s="1"/>
      <c r="I14" s="1" t="s">
        <v>20</v>
      </c>
      <c r="J14" s="1"/>
      <c r="K14" s="1"/>
      <c r="L14" s="1"/>
      <c r="M14" s="1"/>
      <c r="N14" s="1"/>
      <c r="O14" s="1"/>
      <c r="P14" s="1"/>
    </row>
    <row r="15" spans="1:16" hidden="1" x14ac:dyDescent="0.25">
      <c r="E15" s="1"/>
      <c r="F15" s="1"/>
      <c r="G15" s="1"/>
      <c r="H15" s="1"/>
      <c r="I15" s="1">
        <v>65</v>
      </c>
      <c r="J15" s="2">
        <f>EDATE(B1,65*12)</f>
        <v>45658</v>
      </c>
      <c r="K15" s="1"/>
      <c r="L15" s="1"/>
      <c r="M15" s="1"/>
      <c r="N15" s="1"/>
      <c r="O15" s="1"/>
      <c r="P15" s="1"/>
    </row>
    <row r="16" spans="1:16" hidden="1" x14ac:dyDescent="0.25">
      <c r="E16" s="1"/>
      <c r="F16" s="1"/>
      <c r="G16" s="1"/>
      <c r="H16" s="1"/>
      <c r="I16" s="1">
        <v>64.5</v>
      </c>
      <c r="J16" s="2">
        <f>EDATE(B1,64*12)+183</f>
        <v>45475</v>
      </c>
      <c r="K16" s="1"/>
      <c r="L16" s="1"/>
      <c r="M16" s="1"/>
      <c r="N16" s="1"/>
      <c r="O16" s="1"/>
      <c r="P16" s="1"/>
    </row>
    <row r="17" spans="5:16" hidden="1" x14ac:dyDescent="0.25">
      <c r="E17" s="1"/>
      <c r="F17" s="1"/>
      <c r="G17" s="1"/>
      <c r="H17" s="1"/>
      <c r="I17" s="1">
        <v>64</v>
      </c>
      <c r="J17" s="2">
        <f>EDATE(B1,64*12)</f>
        <v>45292</v>
      </c>
      <c r="K17" s="1"/>
      <c r="L17" s="1"/>
      <c r="M17" s="1"/>
      <c r="N17" s="1"/>
      <c r="O17" s="1"/>
      <c r="P17" s="1"/>
    </row>
    <row r="18" spans="5:16" hidden="1" x14ac:dyDescent="0.25">
      <c r="E18" s="1"/>
      <c r="F18" s="1"/>
      <c r="G18" s="1"/>
      <c r="H18" s="1"/>
      <c r="I18" s="1">
        <v>63.5</v>
      </c>
      <c r="J18" s="2">
        <f>EDATE(B1,63*12)+183</f>
        <v>45110</v>
      </c>
      <c r="K18" s="1"/>
      <c r="L18" s="1"/>
      <c r="M18" s="1"/>
      <c r="N18" s="1"/>
      <c r="O18" s="1"/>
      <c r="P18" s="1"/>
    </row>
    <row r="19" spans="5:16" hidden="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5:16" hidden="1" x14ac:dyDescent="0.25">
      <c r="E20" s="1"/>
      <c r="F20" s="1"/>
      <c r="G20" s="1"/>
      <c r="H20" s="1"/>
      <c r="I20" s="1"/>
      <c r="J20" s="1" t="s">
        <v>22</v>
      </c>
      <c r="K20" s="1" t="s">
        <v>21</v>
      </c>
      <c r="L20" s="1"/>
      <c r="M20" s="1"/>
      <c r="N20" s="1"/>
      <c r="O20" s="1"/>
      <c r="P20" s="1"/>
    </row>
    <row r="21" spans="5:16" hidden="1" x14ac:dyDescent="0.25">
      <c r="E21" s="1"/>
      <c r="F21" s="1"/>
      <c r="G21" s="1"/>
      <c r="H21" s="1"/>
      <c r="I21" s="2"/>
      <c r="J21" s="1">
        <f>YEAR(B2)</f>
        <v>2014</v>
      </c>
      <c r="K21" s="1">
        <f>J21-J13</f>
        <v>54</v>
      </c>
      <c r="L21" s="1"/>
      <c r="M21" s="1"/>
      <c r="N21" s="1"/>
      <c r="O21" s="1"/>
      <c r="P21" s="1"/>
    </row>
    <row r="22" spans="5:16" hidden="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5:16" hidden="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5:16" hidden="1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5:16" hidden="1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heetProtection password="8681" sheet="1" objects="1" scenarios="1"/>
  <protectedRanges>
    <protectedRange sqref="B2:D2" name="Tartomány4"/>
    <protectedRange sqref="B1:D1" name="Tartomány3"/>
    <protectedRange sqref="B3:D3" name="Tartomány2"/>
  </protectedRanges>
  <mergeCells count="6">
    <mergeCell ref="B1:D1"/>
    <mergeCell ref="B2:D2"/>
    <mergeCell ref="B4:D4"/>
    <mergeCell ref="B5:D5"/>
    <mergeCell ref="B6:D6"/>
    <mergeCell ref="B3:D3"/>
  </mergeCells>
  <dataValidations count="1">
    <dataValidation type="list" allowBlank="1" showInputMessage="1" showErrorMessage="1" sqref="B3:D3">
      <formula1>$G$1:$G$7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Választott_termék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2014-02-13T06:30:42Z</dcterms:modified>
</cp:coreProperties>
</file>