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Adatbekérő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F41" i="3"/>
  <c r="F40" i="3"/>
  <c r="F45" i="3"/>
  <c r="F44" i="3"/>
  <c r="K21" i="3"/>
  <c r="L21" i="3"/>
  <c r="M21" i="3"/>
  <c r="N21" i="3"/>
  <c r="O21" i="3"/>
  <c r="P21" i="3"/>
  <c r="Q21" i="3"/>
  <c r="R21" i="3"/>
  <c r="Y21" i="3"/>
  <c r="Z21" i="3"/>
  <c r="AA21" i="3"/>
  <c r="F43" i="3" l="1"/>
  <c r="E39" i="3"/>
  <c r="F39" i="3" s="1"/>
  <c r="E36" i="3"/>
  <c r="F36" i="3" s="1"/>
  <c r="E32" i="3"/>
  <c r="F35" i="3" s="1"/>
  <c r="E28" i="3"/>
  <c r="F31" i="3" s="1"/>
  <c r="F27" i="3"/>
  <c r="F24" i="3"/>
  <c r="F23" i="3"/>
  <c r="F26" i="3"/>
  <c r="F32" i="3" l="1"/>
  <c r="F33" i="3"/>
  <c r="F34" i="3"/>
  <c r="F28" i="3"/>
  <c r="F29" i="3"/>
  <c r="F30" i="3"/>
  <c r="F38" i="3" l="1"/>
  <c r="G38" i="3" s="1"/>
  <c r="G45" i="3"/>
  <c r="G43" i="3"/>
  <c r="G42" i="3"/>
  <c r="G41" i="3"/>
  <c r="G40" i="3"/>
  <c r="E47" i="3" l="1"/>
  <c r="F47" i="3" s="1"/>
  <c r="E46" i="3"/>
  <c r="F46" i="3" s="1"/>
  <c r="G44" i="3"/>
  <c r="F37" i="3"/>
  <c r="G37" i="3" s="1"/>
  <c r="G27" i="3"/>
  <c r="G26" i="3"/>
  <c r="F25" i="3"/>
  <c r="G25" i="3" s="1"/>
  <c r="G24" i="3"/>
  <c r="G23" i="3"/>
  <c r="F22" i="3"/>
  <c r="G22" i="3" s="1"/>
  <c r="G47" i="3"/>
  <c r="G46" i="3"/>
  <c r="G39" i="3"/>
  <c r="G36" i="3"/>
  <c r="G35" i="3"/>
  <c r="G34" i="3"/>
  <c r="G33" i="3"/>
  <c r="G32" i="3"/>
  <c r="G31" i="3"/>
  <c r="G30" i="3"/>
  <c r="G29" i="3"/>
  <c r="G28" i="3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C48" i="3"/>
  <c r="C49" i="3" s="1"/>
  <c r="G48" i="3" l="1"/>
</calcChain>
</file>

<file path=xl/sharedStrings.xml><?xml version="1.0" encoding="utf-8"?>
<sst xmlns="http://schemas.openxmlformats.org/spreadsheetml/2006/main" count="90" uniqueCount="62">
  <si>
    <t>Vontató</t>
  </si>
  <si>
    <t>Mezőgazdasági vontató</t>
  </si>
  <si>
    <t>Lassú jármű</t>
  </si>
  <si>
    <t>Autóbusz</t>
  </si>
  <si>
    <t>Motorkerékpár</t>
  </si>
  <si>
    <t>Munkagép</t>
  </si>
  <si>
    <t>0-37kW</t>
  </si>
  <si>
    <t>38-50kW</t>
  </si>
  <si>
    <t>51-70kW</t>
  </si>
  <si>
    <t>71-100kW</t>
  </si>
  <si>
    <t>101-180kW</t>
  </si>
  <si>
    <t>180kW felett</t>
  </si>
  <si>
    <t>0-3,5t</t>
  </si>
  <si>
    <t>3,5-12t</t>
  </si>
  <si>
    <t>12t felett</t>
  </si>
  <si>
    <t>10–19 fő</t>
  </si>
  <si>
    <t>20–42 fő</t>
  </si>
  <si>
    <t>43–79 fő</t>
  </si>
  <si>
    <t>80 főtől</t>
  </si>
  <si>
    <t>0-12kW</t>
  </si>
  <si>
    <t>12-35kW</t>
  </si>
  <si>
    <t>36-70kW</t>
  </si>
  <si>
    <t>70kW felett</t>
  </si>
  <si>
    <t xml:space="preserve">0-0,75t </t>
  </si>
  <si>
    <t>0,75-10t</t>
  </si>
  <si>
    <t>10t felett</t>
  </si>
  <si>
    <t>Egyedi szorzók</t>
  </si>
  <si>
    <t>Személygépjármű</t>
  </si>
  <si>
    <t>Nemzetközi</t>
  </si>
  <si>
    <t>Belföldi</t>
  </si>
  <si>
    <t>TGK 0-3,5t</t>
  </si>
  <si>
    <t>TGK 3,5-12t</t>
  </si>
  <si>
    <t>TGK 12t felett</t>
  </si>
  <si>
    <t>Pótkocsi 0-0,75t</t>
  </si>
  <si>
    <t>Pótkocsi 0,75-10t</t>
  </si>
  <si>
    <t>Pótkocsi 10t felett</t>
  </si>
  <si>
    <t>Egyéb jármű</t>
  </si>
  <si>
    <t>Smkp</t>
  </si>
  <si>
    <t>Járműkategória</t>
  </si>
  <si>
    <t>Jármű darab</t>
  </si>
  <si>
    <t>Összesen</t>
  </si>
  <si>
    <t>Cég Neve:</t>
  </si>
  <si>
    <t>Székhely címe:</t>
  </si>
  <si>
    <t>Adószáma:</t>
  </si>
  <si>
    <t>Tényleges tevékenysége:</t>
  </si>
  <si>
    <t>Alapdíjak</t>
  </si>
  <si>
    <t>Szorzó</t>
  </si>
  <si>
    <t>Fizetendő darabdíj</t>
  </si>
  <si>
    <t>Összesen fizetendő</t>
  </si>
  <si>
    <t>Megjegyzés:</t>
  </si>
  <si>
    <t>Főtevékenység TEÁOR kódja</t>
  </si>
  <si>
    <t>Tehergépjármű Nemzetközi Fuvarozás</t>
  </si>
  <si>
    <t>Vontató Nemzetközi Fuvarozás</t>
  </si>
  <si>
    <t>Pótkocsi Nemzetközi Fuvarozás</t>
  </si>
  <si>
    <t>Tehergépjármű Normál</t>
  </si>
  <si>
    <t>Vontató Normál</t>
  </si>
  <si>
    <t>Pótkocsi Normál</t>
  </si>
  <si>
    <t>Normál</t>
  </si>
  <si>
    <r>
      <rPr>
        <b/>
        <sz val="14"/>
        <color theme="1"/>
        <rFont val="Calibri"/>
        <family val="2"/>
        <charset val="238"/>
        <scheme val="minor"/>
      </rPr>
      <t>Nemzetközi fuvarozás</t>
    </r>
    <r>
      <rPr>
        <sz val="14"/>
        <color theme="1"/>
        <rFont val="Calibri"/>
        <family val="2"/>
        <scheme val="minor"/>
      </rPr>
      <t xml:space="preserve"> alatt kizárólag az idegen áruk fuvarozását értjük ellenérték fejében. A saját áru szállítása nem minősül fuvarozásnak, az ilyen céllal használt eszközök a </t>
    </r>
    <r>
      <rPr>
        <b/>
        <sz val="14"/>
        <color theme="1"/>
        <rFont val="Calibri"/>
        <family val="2"/>
        <charset val="238"/>
        <scheme val="minor"/>
      </rPr>
      <t>Normál</t>
    </r>
    <r>
      <rPr>
        <sz val="14"/>
        <color theme="1"/>
        <rFont val="Calibri"/>
        <family val="2"/>
        <scheme val="minor"/>
      </rPr>
      <t xml:space="preserve"> kategóriába tartoznak. Egy flottán belül csak egy kategória használható. Ha van legalább 1 jármű, amit nemzetközi fuvarozásban használnak, akkor az összes vontatót, tehergépkocsit és pótkocsit a Nemzetközi Fuvarozás kategóriába kell tenni.</t>
    </r>
  </si>
  <si>
    <t>Van-e Aegonnál flotta cascója?</t>
  </si>
  <si>
    <t>Verziószám: 2021v02</t>
  </si>
  <si>
    <t>Évforduló dátuma: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</si>
</sst>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9" borderId="4" xfId="0" applyFont="1" applyFill="1" applyBorder="1" applyAlignment="1">
      <alignment horizontal="center"/>
    </xf>
    <xf numFmtId="0" fontId="0" fillId="2" borderId="5" xfId="0" applyFill="1" applyBorder="1"/>
    <xf numFmtId="0" fontId="1" fillId="2" borderId="5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2" fillId="9" borderId="4" xfId="0" applyFont="1" applyFill="1" applyBorder="1"/>
    <xf numFmtId="0" fontId="2" fillId="9" borderId="0" xfId="0" applyFont="1" applyFill="1" applyBorder="1"/>
    <xf numFmtId="0" fontId="0" fillId="2" borderId="0" xfId="0" applyFill="1" applyBorder="1"/>
    <xf numFmtId="0" fontId="3" fillId="9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7" xfId="0" applyFill="1" applyBorder="1"/>
    <xf numFmtId="0" fontId="1" fillId="2" borderId="7" xfId="0" applyFont="1" applyFill="1" applyBorder="1" applyAlignment="1"/>
    <xf numFmtId="0" fontId="0" fillId="3" borderId="8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0" fillId="6" borderId="8" xfId="0" applyFill="1" applyBorder="1" applyAlignment="1">
      <alignment horizontal="center"/>
    </xf>
    <xf numFmtId="0" fontId="1" fillId="0" borderId="0" xfId="0" applyFont="1"/>
    <xf numFmtId="3" fontId="0" fillId="0" borderId="8" xfId="0" applyNumberFormat="1" applyBorder="1"/>
    <xf numFmtId="3" fontId="1" fillId="2" borderId="8" xfId="0" applyNumberFormat="1" applyFont="1" applyFill="1" applyBorder="1"/>
    <xf numFmtId="0" fontId="4" fillId="0" borderId="0" xfId="0" applyFont="1"/>
    <xf numFmtId="0" fontId="0" fillId="2" borderId="8" xfId="0" applyFill="1" applyBorder="1"/>
    <xf numFmtId="0" fontId="1" fillId="3" borderId="8" xfId="0" applyFont="1" applyFill="1" applyBorder="1" applyAlignment="1">
      <alignment horizontal="center"/>
    </xf>
    <xf numFmtId="0" fontId="0" fillId="0" borderId="0" xfId="0" applyProtection="1"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>
      <alignment horizontal="center"/>
    </xf>
    <xf numFmtId="165" fontId="0" fillId="7" borderId="8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165" fontId="0" fillId="15" borderId="8" xfId="0" applyNumberFormat="1" applyFill="1" applyBorder="1" applyAlignment="1" applyProtection="1">
      <alignment horizontal="center" vertical="center"/>
      <protection locked="0"/>
    </xf>
    <xf numFmtId="164" fontId="0" fillId="11" borderId="8" xfId="0" applyNumberFormat="1" applyFill="1" applyBorder="1" applyAlignment="1" applyProtection="1">
      <alignment horizontal="center" vertical="center"/>
      <protection locked="0"/>
    </xf>
    <xf numFmtId="164" fontId="0" fillId="13" borderId="8" xfId="0" applyNumberFormat="1" applyFill="1" applyBorder="1" applyAlignment="1" applyProtection="1">
      <alignment horizontal="center" vertical="center"/>
      <protection locked="0"/>
    </xf>
    <xf numFmtId="164" fontId="0" fillId="14" borderId="8" xfId="0" applyNumberFormat="1" applyFill="1" applyBorder="1" applyAlignment="1" applyProtection="1">
      <alignment horizontal="center" vertical="center"/>
      <protection locked="0"/>
    </xf>
    <xf numFmtId="165" fontId="0" fillId="5" borderId="8" xfId="0" applyNumberFormat="1" applyFill="1" applyBorder="1" applyAlignment="1" applyProtection="1">
      <alignment horizontal="center" vertical="center"/>
      <protection locked="0"/>
    </xf>
    <xf numFmtId="165" fontId="0" fillId="10" borderId="8" xfId="0" applyNumberFormat="1" applyFill="1" applyBorder="1" applyAlignment="1" applyProtection="1">
      <alignment horizontal="center" vertical="center"/>
      <protection locked="0"/>
    </xf>
    <xf numFmtId="165" fontId="0" fillId="16" borderId="8" xfId="0" applyNumberForma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>
      <alignment horizontal="left" vertical="center" wrapText="1"/>
    </xf>
    <xf numFmtId="165" fontId="0" fillId="0" borderId="8" xfId="0" applyNumberForma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8" xfId="0" applyFont="1" applyBorder="1"/>
    <xf numFmtId="0" fontId="4" fillId="0" borderId="8" xfId="0" applyFont="1" applyBorder="1"/>
    <xf numFmtId="0" fontId="1" fillId="2" borderId="8" xfId="0" applyFont="1" applyFill="1" applyBorder="1"/>
    <xf numFmtId="14" fontId="0" fillId="2" borderId="8" xfId="0" applyNumberFormat="1" applyFill="1" applyBorder="1" applyProtection="1">
      <protection locked="0"/>
    </xf>
    <xf numFmtId="0" fontId="7" fillId="6" borderId="0" xfId="0" applyFont="1" applyFill="1" applyAlignment="1">
      <alignment horizontal="left" vertical="top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1" fillId="3" borderId="8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165" fontId="0" fillId="12" borderId="8" xfId="0" applyNumberFormat="1" applyFill="1" applyBorder="1" applyAlignment="1" applyProtection="1">
      <alignment horizontal="center" vertical="center"/>
      <protection locked="0"/>
    </xf>
    <xf numFmtId="165" fontId="0" fillId="0" borderId="8" xfId="0" applyNumberFormat="1" applyFill="1" applyBorder="1" applyAlignment="1">
      <alignment horizontal="center" vertical="center"/>
    </xf>
    <xf numFmtId="165" fontId="0" fillId="8" borderId="6" xfId="0" applyNumberFormat="1" applyFill="1" applyBorder="1" applyAlignment="1" applyProtection="1">
      <alignment horizontal="center" vertical="center"/>
      <protection locked="0"/>
    </xf>
    <xf numFmtId="165" fontId="0" fillId="8" borderId="7" xfId="0" applyNumberFormat="1" applyFill="1" applyBorder="1" applyAlignment="1" applyProtection="1">
      <alignment horizontal="center" vertical="center"/>
      <protection locked="0"/>
    </xf>
    <xf numFmtId="165" fontId="0" fillId="8" borderId="12" xfId="0" applyNumberFormat="1" applyFill="1" applyBorder="1" applyAlignment="1" applyProtection="1">
      <alignment horizontal="center" vertical="center"/>
      <protection locked="0"/>
    </xf>
    <xf numFmtId="165" fontId="0" fillId="4" borderId="6" xfId="0" applyNumberFormat="1" applyFill="1" applyBorder="1" applyAlignment="1" applyProtection="1">
      <alignment horizontal="center" vertical="center"/>
      <protection locked="0"/>
    </xf>
    <xf numFmtId="165" fontId="0" fillId="4" borderId="7" xfId="0" applyNumberFormat="1" applyFill="1" applyBorder="1" applyAlignment="1" applyProtection="1">
      <alignment horizontal="center" vertical="center"/>
      <protection locked="0"/>
    </xf>
    <xf numFmtId="165" fontId="0" fillId="4" borderId="12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1996634</xdr:colOff>
      <xdr:row>0</xdr:row>
      <xdr:rowOff>1077686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996634" cy="1001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70" zoomScaleNormal="70" workbookViewId="0">
      <selection activeCell="B9" sqref="B9"/>
    </sheetView>
  </sheetViews>
  <sheetFormatPr defaultRowHeight="14.4" x14ac:dyDescent="0.3"/>
  <cols>
    <col min="1" max="1" width="29.33203125" customWidth="1"/>
    <col min="2" max="2" width="22.6640625" customWidth="1"/>
    <col min="3" max="3" width="14.44140625" customWidth="1"/>
    <col min="4" max="4" width="9.6640625" bestFit="1" customWidth="1"/>
    <col min="5" max="5" width="9.109375" customWidth="1"/>
    <col min="6" max="6" width="16" bestFit="1" customWidth="1"/>
    <col min="7" max="7" width="16.6640625" bestFit="1" customWidth="1"/>
    <col min="11" max="27" width="0" hidden="1" customWidth="1"/>
  </cols>
  <sheetData>
    <row r="1" spans="1:7" ht="91.95" customHeight="1" x14ac:dyDescent="0.3"/>
    <row r="2" spans="1:7" x14ac:dyDescent="0.3">
      <c r="A2" s="38" t="s">
        <v>41</v>
      </c>
      <c r="B2" s="64"/>
      <c r="C2" s="64"/>
      <c r="D2" s="64"/>
      <c r="E2" s="64"/>
    </row>
    <row r="3" spans="1:7" x14ac:dyDescent="0.3">
      <c r="A3" s="38" t="s">
        <v>42</v>
      </c>
      <c r="B3" s="64"/>
      <c r="C3" s="64"/>
      <c r="D3" s="64"/>
      <c r="E3" s="64"/>
    </row>
    <row r="4" spans="1:7" x14ac:dyDescent="0.3">
      <c r="A4" s="38" t="s">
        <v>43</v>
      </c>
      <c r="B4" s="64"/>
      <c r="C4" s="64"/>
      <c r="D4" s="64"/>
      <c r="E4" s="64"/>
    </row>
    <row r="5" spans="1:7" x14ac:dyDescent="0.3">
      <c r="A5" s="38" t="s">
        <v>44</v>
      </c>
      <c r="B5" s="64"/>
      <c r="C5" s="64"/>
      <c r="D5" s="64"/>
      <c r="E5" s="64"/>
    </row>
    <row r="6" spans="1:7" x14ac:dyDescent="0.3">
      <c r="A6" s="38" t="s">
        <v>50</v>
      </c>
      <c r="B6" s="64"/>
      <c r="C6" s="64"/>
      <c r="D6" s="64"/>
      <c r="E6" s="64"/>
    </row>
    <row r="7" spans="1:7" x14ac:dyDescent="0.3">
      <c r="A7" s="39" t="s">
        <v>59</v>
      </c>
      <c r="B7" s="65"/>
      <c r="C7" s="65"/>
      <c r="D7" s="65"/>
      <c r="E7" s="65"/>
    </row>
    <row r="8" spans="1:7" x14ac:dyDescent="0.3">
      <c r="A8" s="17"/>
      <c r="B8" s="23"/>
    </row>
    <row r="9" spans="1:7" x14ac:dyDescent="0.3">
      <c r="A9" s="40" t="s">
        <v>61</v>
      </c>
      <c r="B9" s="41">
        <v>44270</v>
      </c>
    </row>
    <row r="10" spans="1:7" x14ac:dyDescent="0.3">
      <c r="A10" s="17"/>
      <c r="B10" s="23"/>
    </row>
    <row r="11" spans="1:7" x14ac:dyDescent="0.3">
      <c r="A11" s="17" t="s">
        <v>49</v>
      </c>
      <c r="B11" s="43"/>
      <c r="C11" s="44"/>
      <c r="D11" s="44"/>
      <c r="E11" s="44"/>
      <c r="F11" s="44"/>
      <c r="G11" s="45"/>
    </row>
    <row r="12" spans="1:7" x14ac:dyDescent="0.3">
      <c r="A12" s="17"/>
      <c r="B12" s="46"/>
      <c r="C12" s="47"/>
      <c r="D12" s="47"/>
      <c r="E12" s="47"/>
      <c r="F12" s="47"/>
      <c r="G12" s="48"/>
    </row>
    <row r="13" spans="1:7" x14ac:dyDescent="0.3">
      <c r="A13" s="17"/>
      <c r="B13" s="49"/>
      <c r="C13" s="50"/>
      <c r="D13" s="50"/>
      <c r="E13" s="50"/>
      <c r="F13" s="50"/>
      <c r="G13" s="51"/>
    </row>
    <row r="15" spans="1:7" x14ac:dyDescent="0.3">
      <c r="A15" s="54" t="s">
        <v>38</v>
      </c>
      <c r="B15" s="54"/>
      <c r="C15" s="22" t="s">
        <v>39</v>
      </c>
      <c r="D15" s="22" t="s">
        <v>45</v>
      </c>
      <c r="E15" s="22" t="s">
        <v>46</v>
      </c>
      <c r="F15" s="22" t="s">
        <v>47</v>
      </c>
      <c r="G15" s="22" t="s">
        <v>48</v>
      </c>
    </row>
    <row r="16" spans="1:7" x14ac:dyDescent="0.3">
      <c r="A16" s="52" t="s">
        <v>27</v>
      </c>
      <c r="B16" s="12" t="s">
        <v>6</v>
      </c>
      <c r="C16" s="24"/>
      <c r="D16" s="18">
        <v>32000</v>
      </c>
      <c r="E16" s="56">
        <v>1</v>
      </c>
      <c r="F16" s="18">
        <f t="shared" ref="F16:F21" si="0">+ROUND(D16*$E$16/12,0)*12</f>
        <v>32004</v>
      </c>
      <c r="G16" s="18" t="str">
        <f>+IF(C16&gt;0,F16*C16,"")</f>
        <v/>
      </c>
    </row>
    <row r="17" spans="1:27" x14ac:dyDescent="0.3">
      <c r="A17" s="52"/>
      <c r="B17" s="12" t="s">
        <v>7</v>
      </c>
      <c r="C17" s="24"/>
      <c r="D17" s="18">
        <v>37400</v>
      </c>
      <c r="E17" s="56"/>
      <c r="F17" s="18">
        <f t="shared" si="0"/>
        <v>37404</v>
      </c>
      <c r="G17" s="18" t="str">
        <f t="shared" ref="G17:G47" si="1">+IF(C17&gt;0,F17*C17,"")</f>
        <v/>
      </c>
    </row>
    <row r="18" spans="1:27" x14ac:dyDescent="0.3">
      <c r="A18" s="52"/>
      <c r="B18" s="12" t="s">
        <v>8</v>
      </c>
      <c r="C18" s="24"/>
      <c r="D18" s="18">
        <v>42700</v>
      </c>
      <c r="E18" s="56"/>
      <c r="F18" s="18">
        <f t="shared" si="0"/>
        <v>42696</v>
      </c>
      <c r="G18" s="18" t="str">
        <f t="shared" si="1"/>
        <v/>
      </c>
      <c r="K18" s="1" t="s">
        <v>26</v>
      </c>
      <c r="L18" s="2"/>
      <c r="M18" s="5"/>
      <c r="N18" s="6"/>
      <c r="O18" s="6"/>
      <c r="P18" s="7"/>
      <c r="Q18" s="7"/>
      <c r="R18" s="2"/>
      <c r="S18" s="5"/>
      <c r="T18" s="6"/>
      <c r="U18" s="6"/>
      <c r="V18" s="7"/>
      <c r="W18" s="7"/>
      <c r="X18" s="2"/>
      <c r="Y18" s="10"/>
      <c r="Z18" s="6"/>
      <c r="AA18" s="7"/>
    </row>
    <row r="19" spans="1:27" x14ac:dyDescent="0.3">
      <c r="A19" s="52"/>
      <c r="B19" s="12" t="s">
        <v>9</v>
      </c>
      <c r="C19" s="24"/>
      <c r="D19" s="18">
        <v>45400</v>
      </c>
      <c r="E19" s="56"/>
      <c r="F19" s="18">
        <f t="shared" si="0"/>
        <v>45396</v>
      </c>
      <c r="G19" s="18" t="str">
        <f t="shared" si="1"/>
        <v/>
      </c>
      <c r="K19" s="1" t="s">
        <v>0</v>
      </c>
      <c r="L19" s="3" t="s">
        <v>0</v>
      </c>
      <c r="M19" s="4" t="s">
        <v>30</v>
      </c>
      <c r="N19" s="8" t="s">
        <v>31</v>
      </c>
      <c r="O19" s="8" t="s">
        <v>32</v>
      </c>
      <c r="P19" s="9" t="s">
        <v>30</v>
      </c>
      <c r="Q19" s="9" t="s">
        <v>31</v>
      </c>
      <c r="R19" s="3" t="s">
        <v>32</v>
      </c>
      <c r="S19" s="4" t="s">
        <v>33</v>
      </c>
      <c r="T19" s="8" t="s">
        <v>34</v>
      </c>
      <c r="U19" s="8" t="s">
        <v>35</v>
      </c>
      <c r="V19" s="9" t="s">
        <v>33</v>
      </c>
      <c r="W19" s="9" t="s">
        <v>34</v>
      </c>
      <c r="X19" s="3" t="s">
        <v>35</v>
      </c>
      <c r="Y19" s="11" t="s">
        <v>36</v>
      </c>
      <c r="Z19" s="4" t="s">
        <v>33</v>
      </c>
      <c r="AA19" s="9" t="s">
        <v>33</v>
      </c>
    </row>
    <row r="20" spans="1:27" x14ac:dyDescent="0.3">
      <c r="A20" s="52"/>
      <c r="B20" s="12" t="s">
        <v>10</v>
      </c>
      <c r="C20" s="24"/>
      <c r="D20" s="18">
        <v>58700</v>
      </c>
      <c r="E20" s="56"/>
      <c r="F20" s="18">
        <f t="shared" si="0"/>
        <v>58704</v>
      </c>
      <c r="G20" s="18" t="str">
        <f t="shared" si="1"/>
        <v/>
      </c>
      <c r="K20" s="4" t="s">
        <v>28</v>
      </c>
      <c r="L20" s="3" t="s">
        <v>57</v>
      </c>
      <c r="M20" s="4" t="s">
        <v>28</v>
      </c>
      <c r="N20" s="8" t="s">
        <v>28</v>
      </c>
      <c r="O20" s="8" t="s">
        <v>28</v>
      </c>
      <c r="P20" s="3" t="s">
        <v>57</v>
      </c>
      <c r="Q20" s="3" t="s">
        <v>57</v>
      </c>
      <c r="R20" s="3" t="s">
        <v>57</v>
      </c>
      <c r="S20" s="4" t="s">
        <v>28</v>
      </c>
      <c r="T20" s="8" t="s">
        <v>28</v>
      </c>
      <c r="U20" s="8" t="s">
        <v>28</v>
      </c>
      <c r="V20" s="3" t="s">
        <v>57</v>
      </c>
      <c r="W20" s="3" t="s">
        <v>57</v>
      </c>
      <c r="X20" s="3" t="s">
        <v>57</v>
      </c>
      <c r="Y20" s="10"/>
      <c r="Z20" s="4" t="s">
        <v>28</v>
      </c>
      <c r="AA20" s="9" t="s">
        <v>29</v>
      </c>
    </row>
    <row r="21" spans="1:27" x14ac:dyDescent="0.3">
      <c r="A21" s="52"/>
      <c r="B21" s="12" t="s">
        <v>11</v>
      </c>
      <c r="C21" s="24"/>
      <c r="D21" s="18">
        <v>80100</v>
      </c>
      <c r="E21" s="56"/>
      <c r="F21" s="18">
        <f t="shared" si="0"/>
        <v>80100</v>
      </c>
      <c r="G21" s="18" t="str">
        <f t="shared" si="1"/>
        <v/>
      </c>
      <c r="K21" s="27">
        <f>+E37</f>
        <v>1</v>
      </c>
      <c r="L21" s="27">
        <f>+E38</f>
        <v>1</v>
      </c>
      <c r="M21" s="27">
        <f>+E22</f>
        <v>1</v>
      </c>
      <c r="N21" s="27">
        <f>+E23</f>
        <v>1</v>
      </c>
      <c r="O21" s="27">
        <f>+E24</f>
        <v>1</v>
      </c>
      <c r="P21" s="27">
        <f>+E25</f>
        <v>1</v>
      </c>
      <c r="Q21" s="27">
        <f>+E26</f>
        <v>1</v>
      </c>
      <c r="R21" s="27">
        <f>+E27</f>
        <v>1</v>
      </c>
      <c r="S21" s="27">
        <v>1</v>
      </c>
      <c r="T21" s="27">
        <v>1</v>
      </c>
      <c r="U21" s="27">
        <v>1</v>
      </c>
      <c r="V21" s="27">
        <v>1</v>
      </c>
      <c r="W21" s="27">
        <v>1</v>
      </c>
      <c r="X21" s="27">
        <v>1</v>
      </c>
      <c r="Y21" s="27">
        <f>+E16</f>
        <v>1</v>
      </c>
      <c r="Z21" s="27">
        <f>+E40</f>
        <v>1</v>
      </c>
      <c r="AA21" s="27">
        <f>+E43</f>
        <v>1</v>
      </c>
    </row>
    <row r="22" spans="1:27" x14ac:dyDescent="0.3">
      <c r="A22" s="53" t="s">
        <v>51</v>
      </c>
      <c r="B22" s="13" t="s">
        <v>12</v>
      </c>
      <c r="C22" s="24"/>
      <c r="D22" s="18">
        <v>53400</v>
      </c>
      <c r="E22" s="29">
        <v>1</v>
      </c>
      <c r="F22" s="18">
        <f>+ROUND(D22*$E$22/12,0)*12</f>
        <v>53400</v>
      </c>
      <c r="G22" s="18" t="str">
        <f t="shared" si="1"/>
        <v/>
      </c>
    </row>
    <row r="23" spans="1:27" x14ac:dyDescent="0.3">
      <c r="A23" s="53"/>
      <c r="B23" s="13" t="s">
        <v>13</v>
      </c>
      <c r="C23" s="24"/>
      <c r="D23" s="18">
        <v>280000</v>
      </c>
      <c r="E23" s="30">
        <v>1</v>
      </c>
      <c r="F23" s="18">
        <f>+ROUND(D23*$E$23/12,0)*12</f>
        <v>279996</v>
      </c>
      <c r="G23" s="18" t="str">
        <f t="shared" si="1"/>
        <v/>
      </c>
    </row>
    <row r="24" spans="1:27" x14ac:dyDescent="0.3">
      <c r="A24" s="53"/>
      <c r="B24" s="13" t="s">
        <v>14</v>
      </c>
      <c r="C24" s="24"/>
      <c r="D24" s="18">
        <v>600000</v>
      </c>
      <c r="E24" s="31">
        <v>1</v>
      </c>
      <c r="F24" s="18">
        <f>+ROUND(D24*$E$24/12,0)*12</f>
        <v>600000</v>
      </c>
      <c r="G24" s="18" t="str">
        <f t="shared" si="1"/>
        <v/>
      </c>
    </row>
    <row r="25" spans="1:27" x14ac:dyDescent="0.3">
      <c r="A25" s="52" t="s">
        <v>54</v>
      </c>
      <c r="B25" s="12" t="s">
        <v>12</v>
      </c>
      <c r="C25" s="24"/>
      <c r="D25" s="18">
        <v>53400</v>
      </c>
      <c r="E25" s="32">
        <v>1</v>
      </c>
      <c r="F25" s="18">
        <f>+ROUND(D25*$E$25/12,0)*12</f>
        <v>53400</v>
      </c>
      <c r="G25" s="18" t="str">
        <f t="shared" si="1"/>
        <v/>
      </c>
    </row>
    <row r="26" spans="1:27" x14ac:dyDescent="0.3">
      <c r="A26" s="52"/>
      <c r="B26" s="12" t="s">
        <v>13</v>
      </c>
      <c r="C26" s="24"/>
      <c r="D26" s="18">
        <v>280000</v>
      </c>
      <c r="E26" s="34">
        <v>1</v>
      </c>
      <c r="F26" s="18">
        <f>+ROUND(D26*$E$26/12,0)*12</f>
        <v>279996</v>
      </c>
      <c r="G26" s="18" t="str">
        <f t="shared" si="1"/>
        <v/>
      </c>
    </row>
    <row r="27" spans="1:27" x14ac:dyDescent="0.3">
      <c r="A27" s="52"/>
      <c r="B27" s="12" t="s">
        <v>14</v>
      </c>
      <c r="C27" s="24"/>
      <c r="D27" s="18">
        <v>600000</v>
      </c>
      <c r="E27" s="33">
        <v>1</v>
      </c>
      <c r="F27" s="18">
        <f>+ROUND(D27*$E$27/12,0)*12</f>
        <v>600000</v>
      </c>
      <c r="G27" s="18" t="str">
        <f t="shared" si="1"/>
        <v/>
      </c>
    </row>
    <row r="28" spans="1:27" x14ac:dyDescent="0.3">
      <c r="A28" s="52" t="s">
        <v>3</v>
      </c>
      <c r="B28" s="14" t="s">
        <v>15</v>
      </c>
      <c r="C28" s="24"/>
      <c r="D28" s="18">
        <v>634400</v>
      </c>
      <c r="E28" s="57">
        <f>+E16</f>
        <v>1</v>
      </c>
      <c r="F28" s="18">
        <f>+ROUND(D28*$E$28/12,0)*12</f>
        <v>634404</v>
      </c>
      <c r="G28" s="18" t="str">
        <f t="shared" si="1"/>
        <v/>
      </c>
    </row>
    <row r="29" spans="1:27" x14ac:dyDescent="0.3">
      <c r="A29" s="52"/>
      <c r="B29" s="14" t="s">
        <v>16</v>
      </c>
      <c r="C29" s="24"/>
      <c r="D29" s="18">
        <v>1049600</v>
      </c>
      <c r="E29" s="57"/>
      <c r="F29" s="18">
        <f>+ROUND(D29*$E$28/12,0)*12</f>
        <v>1049604</v>
      </c>
      <c r="G29" s="18" t="str">
        <f t="shared" si="1"/>
        <v/>
      </c>
    </row>
    <row r="30" spans="1:27" x14ac:dyDescent="0.3">
      <c r="A30" s="52"/>
      <c r="B30" s="14" t="s">
        <v>17</v>
      </c>
      <c r="C30" s="24"/>
      <c r="D30" s="18">
        <v>1464800</v>
      </c>
      <c r="E30" s="57"/>
      <c r="F30" s="18">
        <f>+ROUND(D30*$E$28/12,0)*12</f>
        <v>1464804</v>
      </c>
      <c r="G30" s="18" t="str">
        <f t="shared" si="1"/>
        <v/>
      </c>
    </row>
    <row r="31" spans="1:27" x14ac:dyDescent="0.3">
      <c r="A31" s="52"/>
      <c r="B31" s="14" t="s">
        <v>18</v>
      </c>
      <c r="C31" s="24"/>
      <c r="D31" s="18">
        <v>2322200</v>
      </c>
      <c r="E31" s="57"/>
      <c r="F31" s="18">
        <f>+ROUND(D31*$E$28/12,0)*12</f>
        <v>2322204</v>
      </c>
      <c r="G31" s="18" t="str">
        <f t="shared" si="1"/>
        <v/>
      </c>
    </row>
    <row r="32" spans="1:27" x14ac:dyDescent="0.3">
      <c r="A32" s="52" t="s">
        <v>4</v>
      </c>
      <c r="B32" s="14" t="s">
        <v>19</v>
      </c>
      <c r="C32" s="24"/>
      <c r="D32" s="18">
        <v>5300</v>
      </c>
      <c r="E32" s="57">
        <f>+E16</f>
        <v>1</v>
      </c>
      <c r="F32" s="18">
        <f>+ROUND(D32*$E$32/12,0)*12</f>
        <v>5304</v>
      </c>
      <c r="G32" s="18" t="str">
        <f t="shared" si="1"/>
        <v/>
      </c>
    </row>
    <row r="33" spans="1:7" x14ac:dyDescent="0.3">
      <c r="A33" s="52"/>
      <c r="B33" s="14" t="s">
        <v>20</v>
      </c>
      <c r="C33" s="24"/>
      <c r="D33" s="18">
        <v>6700</v>
      </c>
      <c r="E33" s="57"/>
      <c r="F33" s="18">
        <f>+ROUND(D33*$E$32/12,0)*12</f>
        <v>6696</v>
      </c>
      <c r="G33" s="18" t="str">
        <f t="shared" si="1"/>
        <v/>
      </c>
    </row>
    <row r="34" spans="1:7" x14ac:dyDescent="0.3">
      <c r="A34" s="52"/>
      <c r="B34" s="12" t="s">
        <v>21</v>
      </c>
      <c r="C34" s="24"/>
      <c r="D34" s="18">
        <v>13300</v>
      </c>
      <c r="E34" s="57"/>
      <c r="F34" s="18">
        <f>+ROUND(D34*$E$32/12,0)*12</f>
        <v>13296</v>
      </c>
      <c r="G34" s="18" t="str">
        <f t="shared" si="1"/>
        <v/>
      </c>
    </row>
    <row r="35" spans="1:7" x14ac:dyDescent="0.3">
      <c r="A35" s="52"/>
      <c r="B35" s="12" t="s">
        <v>22</v>
      </c>
      <c r="C35" s="24"/>
      <c r="D35" s="18">
        <v>16000</v>
      </c>
      <c r="E35" s="57"/>
      <c r="F35" s="18">
        <f>+ROUND(D35*$E$32/12,0)*12</f>
        <v>15996</v>
      </c>
      <c r="G35" s="18" t="str">
        <f t="shared" si="1"/>
        <v/>
      </c>
    </row>
    <row r="36" spans="1:7" x14ac:dyDescent="0.3">
      <c r="A36" s="15" t="s">
        <v>5</v>
      </c>
      <c r="B36" s="12"/>
      <c r="C36" s="24"/>
      <c r="D36" s="18">
        <v>23100</v>
      </c>
      <c r="E36" s="36">
        <f>+E16</f>
        <v>1</v>
      </c>
      <c r="F36" s="18">
        <f>+ROUND(D36*$E$36/12,0)*12</f>
        <v>23100</v>
      </c>
      <c r="G36" s="18" t="str">
        <f t="shared" si="1"/>
        <v/>
      </c>
    </row>
    <row r="37" spans="1:7" x14ac:dyDescent="0.3">
      <c r="A37" s="35" t="s">
        <v>52</v>
      </c>
      <c r="B37" s="13"/>
      <c r="C37" s="24"/>
      <c r="D37" s="18">
        <v>3000000</v>
      </c>
      <c r="E37" s="26">
        <v>1</v>
      </c>
      <c r="F37" s="18">
        <f>+ROUND(D37*$E$37/12,0)*12</f>
        <v>3000000</v>
      </c>
      <c r="G37" s="18" t="str">
        <f t="shared" si="1"/>
        <v/>
      </c>
    </row>
    <row r="38" spans="1:7" x14ac:dyDescent="0.3">
      <c r="A38" s="15" t="s">
        <v>55</v>
      </c>
      <c r="B38" s="12"/>
      <c r="C38" s="24"/>
      <c r="D38" s="18">
        <v>3000000</v>
      </c>
      <c r="E38" s="28">
        <v>1</v>
      </c>
      <c r="F38" s="18">
        <f>+ROUND(D38*$E$38/12,0)*12</f>
        <v>3000000</v>
      </c>
      <c r="G38" s="18" t="str">
        <f t="shared" si="1"/>
        <v/>
      </c>
    </row>
    <row r="39" spans="1:7" x14ac:dyDescent="0.3">
      <c r="A39" s="15" t="s">
        <v>1</v>
      </c>
      <c r="B39" s="12"/>
      <c r="C39" s="24"/>
      <c r="D39" s="18">
        <v>38400</v>
      </c>
      <c r="E39" s="36">
        <f>+E16</f>
        <v>1</v>
      </c>
      <c r="F39" s="18">
        <f>+ROUND(D39*$E$39/12,0)*12</f>
        <v>38400</v>
      </c>
      <c r="G39" s="18" t="str">
        <f t="shared" si="1"/>
        <v/>
      </c>
    </row>
    <row r="40" spans="1:7" x14ac:dyDescent="0.3">
      <c r="A40" s="53" t="s">
        <v>53</v>
      </c>
      <c r="B40" s="16" t="s">
        <v>23</v>
      </c>
      <c r="C40" s="24"/>
      <c r="D40" s="18">
        <v>5280</v>
      </c>
      <c r="E40" s="58">
        <v>1</v>
      </c>
      <c r="F40" s="18">
        <f>+ROUND(D40*$E$40/12,0)*12</f>
        <v>5280</v>
      </c>
      <c r="G40" s="18" t="str">
        <f t="shared" si="1"/>
        <v/>
      </c>
    </row>
    <row r="41" spans="1:7" x14ac:dyDescent="0.3">
      <c r="A41" s="53"/>
      <c r="B41" s="13" t="s">
        <v>24</v>
      </c>
      <c r="C41" s="24"/>
      <c r="D41" s="18">
        <v>73200</v>
      </c>
      <c r="E41" s="59"/>
      <c r="F41" s="18">
        <f t="shared" ref="F41:F42" si="2">+ROUND(D41*$E$40/12,0)*12</f>
        <v>73200</v>
      </c>
      <c r="G41" s="18" t="str">
        <f t="shared" si="1"/>
        <v/>
      </c>
    </row>
    <row r="42" spans="1:7" x14ac:dyDescent="0.3">
      <c r="A42" s="53"/>
      <c r="B42" s="16" t="s">
        <v>25</v>
      </c>
      <c r="C42" s="24"/>
      <c r="D42" s="18">
        <v>200400</v>
      </c>
      <c r="E42" s="60"/>
      <c r="F42" s="18">
        <f t="shared" si="2"/>
        <v>200400</v>
      </c>
      <c r="G42" s="18" t="str">
        <f t="shared" si="1"/>
        <v/>
      </c>
    </row>
    <row r="43" spans="1:7" x14ac:dyDescent="0.3">
      <c r="A43" s="52" t="s">
        <v>56</v>
      </c>
      <c r="B43" s="14" t="s">
        <v>23</v>
      </c>
      <c r="C43" s="24"/>
      <c r="D43" s="18">
        <v>5280</v>
      </c>
      <c r="E43" s="61">
        <v>1</v>
      </c>
      <c r="F43" s="18">
        <f>+ROUND(D43*$E$43/12,0)*12</f>
        <v>5280</v>
      </c>
      <c r="G43" s="18" t="str">
        <f t="shared" si="1"/>
        <v/>
      </c>
    </row>
    <row r="44" spans="1:7" x14ac:dyDescent="0.3">
      <c r="A44" s="52"/>
      <c r="B44" s="12" t="s">
        <v>24</v>
      </c>
      <c r="C44" s="24"/>
      <c r="D44" s="18">
        <v>73200</v>
      </c>
      <c r="E44" s="62"/>
      <c r="F44" s="18">
        <f t="shared" ref="F44:F45" si="3">+ROUND(D44*$E$43/12,0)*12</f>
        <v>73200</v>
      </c>
      <c r="G44" s="18" t="str">
        <f t="shared" si="1"/>
        <v/>
      </c>
    </row>
    <row r="45" spans="1:7" x14ac:dyDescent="0.3">
      <c r="A45" s="52"/>
      <c r="B45" s="14" t="s">
        <v>25</v>
      </c>
      <c r="C45" s="24"/>
      <c r="D45" s="18">
        <v>200400</v>
      </c>
      <c r="E45" s="63"/>
      <c r="F45" s="18">
        <f t="shared" si="3"/>
        <v>200400</v>
      </c>
      <c r="G45" s="18" t="str">
        <f t="shared" si="1"/>
        <v/>
      </c>
    </row>
    <row r="46" spans="1:7" x14ac:dyDescent="0.3">
      <c r="A46" s="15" t="s">
        <v>2</v>
      </c>
      <c r="B46" s="14"/>
      <c r="C46" s="24"/>
      <c r="D46" s="18">
        <v>23100</v>
      </c>
      <c r="E46" s="36">
        <f>+E16</f>
        <v>1</v>
      </c>
      <c r="F46" s="18">
        <f>+ROUND(D46*$E$46/12,0)*12</f>
        <v>23100</v>
      </c>
      <c r="G46" s="18" t="str">
        <f t="shared" si="1"/>
        <v/>
      </c>
    </row>
    <row r="47" spans="1:7" hidden="1" x14ac:dyDescent="0.3">
      <c r="A47" s="15" t="s">
        <v>37</v>
      </c>
      <c r="B47" s="14"/>
      <c r="C47" s="24"/>
      <c r="D47" s="18">
        <v>2700</v>
      </c>
      <c r="E47" s="36">
        <f>+E16</f>
        <v>1</v>
      </c>
      <c r="F47" s="18">
        <f>+ROUND(D47*$E$47/12,0)*12</f>
        <v>2700</v>
      </c>
      <c r="G47" s="18" t="str">
        <f t="shared" si="1"/>
        <v/>
      </c>
    </row>
    <row r="48" spans="1:7" x14ac:dyDescent="0.3">
      <c r="A48" s="55" t="s">
        <v>40</v>
      </c>
      <c r="B48" s="55"/>
      <c r="C48" s="25">
        <f>SUM(C16:C47)</f>
        <v>0</v>
      </c>
      <c r="D48" s="21"/>
      <c r="E48" s="21"/>
      <c r="F48" s="21"/>
      <c r="G48" s="19">
        <f>SUM(G16:G47)</f>
        <v>0</v>
      </c>
    </row>
    <row r="49" spans="1:7" x14ac:dyDescent="0.3">
      <c r="C49" s="20" t="str">
        <f>+IF(C48&lt;5,"Nem köthető flotta, mert nem éri el az 5 járművet","")</f>
        <v>Nem köthető flotta, mert nem éri el az 5 járművet</v>
      </c>
    </row>
    <row r="50" spans="1:7" ht="14.4" customHeight="1" x14ac:dyDescent="0.3">
      <c r="A50" s="42" t="s">
        <v>58</v>
      </c>
      <c r="B50" s="42"/>
      <c r="C50" s="42"/>
      <c r="D50" s="42"/>
      <c r="E50" s="42"/>
      <c r="F50" s="42"/>
      <c r="G50" s="42"/>
    </row>
    <row r="51" spans="1:7" ht="14.4" customHeight="1" x14ac:dyDescent="0.3">
      <c r="A51" s="42"/>
      <c r="B51" s="42"/>
      <c r="C51" s="42"/>
      <c r="D51" s="42"/>
      <c r="E51" s="42"/>
      <c r="F51" s="42"/>
      <c r="G51" s="42"/>
    </row>
    <row r="52" spans="1:7" ht="14.4" customHeight="1" x14ac:dyDescent="0.3">
      <c r="A52" s="42"/>
      <c r="B52" s="42"/>
      <c r="C52" s="42"/>
      <c r="D52" s="42"/>
      <c r="E52" s="42"/>
      <c r="F52" s="42"/>
      <c r="G52" s="42"/>
    </row>
    <row r="53" spans="1:7" ht="14.4" customHeight="1" x14ac:dyDescent="0.3">
      <c r="A53" s="42"/>
      <c r="B53" s="42"/>
      <c r="C53" s="42"/>
      <c r="D53" s="42"/>
      <c r="E53" s="42"/>
      <c r="F53" s="42"/>
      <c r="G53" s="42"/>
    </row>
    <row r="54" spans="1:7" ht="14.4" customHeight="1" x14ac:dyDescent="0.3">
      <c r="A54" s="42"/>
      <c r="B54" s="42"/>
      <c r="C54" s="42"/>
      <c r="D54" s="42"/>
      <c r="E54" s="42"/>
      <c r="F54" s="42"/>
      <c r="G54" s="42"/>
    </row>
    <row r="55" spans="1:7" x14ac:dyDescent="0.3">
      <c r="A55" s="42"/>
      <c r="B55" s="42"/>
      <c r="C55" s="42"/>
      <c r="D55" s="42"/>
      <c r="E55" s="42"/>
      <c r="F55" s="42"/>
      <c r="G55" s="42"/>
    </row>
    <row r="57" spans="1:7" x14ac:dyDescent="0.3">
      <c r="G57" s="37" t="s">
        <v>60</v>
      </c>
    </row>
  </sheetData>
  <sheetProtection algorithmName="SHA-512" hashValue="ZDClePlRyiHSuF7VHjtNpqOXZLUzc8tdOAVdPonrhtsXRXBp5JVrxg09wzRrKvswheVvTA6Sxh7LFbiTvLaJlw==" saltValue="QznFUek10XidoFOm+f8Zfg==" spinCount="100000" sheet="1" objects="1" scenarios="1"/>
  <mergeCells count="22">
    <mergeCell ref="B2:E2"/>
    <mergeCell ref="B3:E3"/>
    <mergeCell ref="B4:E4"/>
    <mergeCell ref="B5:E5"/>
    <mergeCell ref="B7:E7"/>
    <mergeCell ref="B6:E6"/>
    <mergeCell ref="A50:G55"/>
    <mergeCell ref="B11:G13"/>
    <mergeCell ref="A16:A21"/>
    <mergeCell ref="A22:A24"/>
    <mergeCell ref="A25:A27"/>
    <mergeCell ref="A28:A31"/>
    <mergeCell ref="A15:B15"/>
    <mergeCell ref="A48:B48"/>
    <mergeCell ref="E16:E21"/>
    <mergeCell ref="E28:E31"/>
    <mergeCell ref="E32:E35"/>
    <mergeCell ref="A32:A35"/>
    <mergeCell ref="A40:A42"/>
    <mergeCell ref="A43:A45"/>
    <mergeCell ref="E40:E42"/>
    <mergeCell ref="E43:E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Adatbekérő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2020-11-12T14:27:11Z</dcterms:modified>
</cp:coreProperties>
</file>