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N:\5200\Coop\Flotta\2020\KGFB\"/>
    </mc:Choice>
  </mc:AlternateContent>
  <xr:revisionPtr revIDLastSave="0" documentId="13_ncr:1_{2517F9A7-927E-497B-BC72-93E9813AEED9}" xr6:coauthVersionLast="36" xr6:coauthVersionMax="36" xr10:uidLastSave="{00000000-0000-0000-0000-000000000000}"/>
  <bookViews>
    <workbookView xWindow="-15" yWindow="6840" windowWidth="15600" windowHeight="1305" xr2:uid="{00000000-000D-0000-FFFF-FFFF00000000}"/>
  </bookViews>
  <sheets>
    <sheet name="Nyilatkozat" sheetId="1" r:id="rId1"/>
    <sheet name="Flotta_díjak" sheetId="2" r:id="rId2"/>
  </sheets>
  <definedNames>
    <definedName name="_xlnm._FilterDatabase" localSheetId="1" hidden="1">Flotta_díjak!#REF!</definedName>
    <definedName name="_xlnm._FilterDatabase" localSheetId="0" hidden="1">Nyilatkozat!$G$44:$H$94</definedName>
    <definedName name="_xlnm.Print_Area" localSheetId="1">Flotta_díjak!$A$1:$H$52</definedName>
    <definedName name="Z_CC413E61_E72C_41D2_93D2_966B7B38CF93_.wvu.Cols" localSheetId="1" hidden="1">Flotta_díjak!#REF!</definedName>
    <definedName name="Z_CC413E61_E72C_41D2_93D2_966B7B38CF93_.wvu.Cols" localSheetId="0" hidden="1">Nyilatkozat!$K:$XFD</definedName>
    <definedName name="Z_CC413E61_E72C_41D2_93D2_966B7B38CF93_.wvu.FilterData" localSheetId="1" hidden="1">Flotta_díjak!#REF!</definedName>
    <definedName name="Z_CC413E61_E72C_41D2_93D2_966B7B38CF93_.wvu.PrintArea" localSheetId="1" hidden="1">Flotta_díjak!$A$5:$H$51</definedName>
    <definedName name="Z_CC413E61_E72C_41D2_93D2_966B7B38CF93_.wvu.PrintArea" localSheetId="0" hidden="1">Nyilatkozat!$A$1:$J$37</definedName>
    <definedName name="Z_CC413E61_E72C_41D2_93D2_966B7B38CF93_.wvu.Rows" localSheetId="1" hidden="1">Flotta_díjak!$4048:$1048576,Flotta_díjak!$53:$4047</definedName>
    <definedName name="Z_CC413E61_E72C_41D2_93D2_966B7B38CF93_.wvu.Rows" localSheetId="0" hidden="1">Nyilatkozat!$47:$1048576,Nyilatkozat!$38:$46</definedName>
  </definedNames>
  <calcPr calcId="191029"/>
  <customWorkbookViews>
    <customWorkbookView name="HALUPKA Istvan - Egyéni nézet" guid="{CC413E61-E72C-41D2-93D2-966B7B38CF93}" mergeInterval="0" personalView="1" maximized="1" xWindow="9" yWindow="472" windowWidth="1268" windowHeight="393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C8" i="2" l="1"/>
  <c r="C11" i="2" l="1"/>
  <c r="C10" i="2"/>
  <c r="E46" i="2"/>
  <c r="B91" i="2" s="1"/>
  <c r="C17" i="1" l="1"/>
  <c r="C45" i="2" l="1"/>
  <c r="C44" i="2"/>
  <c r="C43" i="2"/>
  <c r="C41" i="2"/>
  <c r="C40" i="2"/>
  <c r="C39" i="2"/>
  <c r="C37" i="2"/>
  <c r="C36" i="2"/>
  <c r="C34" i="2"/>
  <c r="C33" i="2"/>
  <c r="C32" i="2"/>
  <c r="C31" i="2"/>
  <c r="C29" i="2"/>
  <c r="C28" i="2"/>
  <c r="C27" i="2"/>
  <c r="C26" i="2"/>
  <c r="C24" i="2"/>
  <c r="C23" i="2"/>
  <c r="C22" i="2"/>
  <c r="C20" i="2"/>
  <c r="C19" i="2"/>
  <c r="C18" i="2"/>
  <c r="C17" i="2"/>
  <c r="C16" i="2"/>
  <c r="C15" i="2"/>
  <c r="F55" i="2" l="1"/>
  <c r="F56" i="2" s="1"/>
  <c r="C33" i="1" l="1"/>
  <c r="C48" i="2"/>
  <c r="G7" i="2" l="1"/>
  <c r="C98" i="2"/>
  <c r="C85" i="2" l="1"/>
  <c r="C86" i="2" s="1"/>
  <c r="C100" i="2" s="1"/>
  <c r="E100" i="2" l="1"/>
  <c r="G8" i="2" s="1"/>
  <c r="D34" i="2" s="1"/>
  <c r="E101" i="2"/>
  <c r="D26" i="2" l="1"/>
  <c r="D43" i="2"/>
  <c r="D19" i="2"/>
  <c r="D36" i="2"/>
  <c r="D18" i="2"/>
  <c r="D40" i="2"/>
  <c r="D22" i="2"/>
  <c r="D33" i="2"/>
  <c r="D27" i="2"/>
  <c r="D39" i="2"/>
  <c r="D24" i="2"/>
  <c r="D45" i="2"/>
  <c r="D16" i="2"/>
  <c r="D41" i="2"/>
  <c r="D32" i="2"/>
  <c r="D23" i="2"/>
  <c r="D44" i="2"/>
  <c r="D29" i="2"/>
  <c r="D31" i="2"/>
  <c r="D20" i="2"/>
  <c r="D17" i="2"/>
  <c r="D37" i="2"/>
  <c r="D28" i="2"/>
  <c r="D15" i="2"/>
  <c r="G9" i="2"/>
  <c r="E57" i="2"/>
  <c r="E61" i="2"/>
  <c r="E65" i="2"/>
  <c r="E69" i="2"/>
  <c r="E73" i="2"/>
  <c r="G39" i="2" s="1"/>
  <c r="E77" i="2"/>
  <c r="E54" i="2"/>
  <c r="E58" i="2"/>
  <c r="E62" i="2"/>
  <c r="E66" i="2"/>
  <c r="E70" i="2"/>
  <c r="E74" i="2"/>
  <c r="E78" i="2"/>
  <c r="E56" i="2"/>
  <c r="E64" i="2"/>
  <c r="E72" i="2"/>
  <c r="E76" i="2"/>
  <c r="E55" i="2"/>
  <c r="E59" i="2"/>
  <c r="G20" i="2" s="1"/>
  <c r="E63" i="2"/>
  <c r="G26" i="2" s="1"/>
  <c r="E67" i="2"/>
  <c r="E71" i="2"/>
  <c r="E75" i="2"/>
  <c r="E60" i="2"/>
  <c r="E68" i="2"/>
  <c r="G43" i="2" l="1"/>
  <c r="G27" i="2"/>
  <c r="G16" i="2"/>
  <c r="G17" i="2"/>
  <c r="G44" i="2"/>
  <c r="G18" i="2"/>
  <c r="G33" i="2"/>
  <c r="G37" i="2"/>
  <c r="G19" i="2"/>
  <c r="G29" i="2"/>
  <c r="G31" i="2"/>
  <c r="G22" i="2"/>
  <c r="G41" i="2"/>
  <c r="G28" i="2"/>
  <c r="G23" i="2"/>
  <c r="G36" i="2"/>
  <c r="G32" i="2"/>
  <c r="G45" i="2"/>
  <c r="G24" i="2"/>
  <c r="G15" i="2"/>
  <c r="G34" i="2"/>
  <c r="G40" i="2" l="1"/>
  <c r="G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HALUPKA Istvan</author>
  </authors>
  <commentList>
    <comment ref="G11" authorId="0" shapeId="0" xr:uid="{00000000-0006-0000-0100-000001000000}">
      <text>
        <r>
          <rPr>
            <b/>
            <sz val="12"/>
            <color indexed="81"/>
            <rFont val="Tahoma"/>
            <family val="2"/>
            <charset val="238"/>
          </rPr>
          <t xml:space="preserve">2017.01.01 után
létrejött Flotta KGFB szerződés 
esetén a főesedék:
</t>
        </r>
        <r>
          <rPr>
            <b/>
            <sz val="18"/>
            <color indexed="81"/>
            <rFont val="Tahoma"/>
            <family val="2"/>
            <charset val="238"/>
          </rPr>
          <t>01.01.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A MEGFELELŐ JÁRMŰ DARABSZÁMMAL KITÖLTENDŐ.
</t>
        </r>
      </text>
    </comment>
    <comment ref="F13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A MEGFELELŐ JÁRMŰ DARABSZÁMMAL KITÖLTENDŐ.</t>
        </r>
      </text>
    </comment>
  </commentList>
</comments>
</file>

<file path=xl/sharedStrings.xml><?xml version="1.0" encoding="utf-8"?>
<sst xmlns="http://schemas.openxmlformats.org/spreadsheetml/2006/main" count="162" uniqueCount="126">
  <si>
    <t>Mg.vontató</t>
  </si>
  <si>
    <t>Lassú jmű</t>
  </si>
  <si>
    <t>Segédmkp.</t>
  </si>
  <si>
    <t>Személygépkocsi</t>
  </si>
  <si>
    <t>Tehergépkocsi</t>
  </si>
  <si>
    <t>Motorkerékpár</t>
  </si>
  <si>
    <t>Autóbusz</t>
  </si>
  <si>
    <t>10–19 férőhely</t>
  </si>
  <si>
    <t>Vontató</t>
  </si>
  <si>
    <t>Mezőg-i vontató</t>
  </si>
  <si>
    <t>Lassú jármű</t>
  </si>
  <si>
    <t>Munkagép</t>
  </si>
  <si>
    <t>Összesen</t>
  </si>
  <si>
    <t>Dátum:</t>
  </si>
  <si>
    <t>Készítette:</t>
  </si>
  <si>
    <t>Aláírás:</t>
  </si>
  <si>
    <t>&lt;37 kw</t>
  </si>
  <si>
    <t>38-50 kw</t>
  </si>
  <si>
    <t>51-70 kw</t>
  </si>
  <si>
    <t>71-100 kw</t>
  </si>
  <si>
    <t>101-180 kw</t>
  </si>
  <si>
    <t>&gt;180 kw</t>
  </si>
  <si>
    <t>3,5–12 t össztömegű</t>
  </si>
  <si>
    <t>&gt;  12 t ösztömegű</t>
  </si>
  <si>
    <t>20–42 férőhely</t>
  </si>
  <si>
    <t>43-79 férőhely</t>
  </si>
  <si>
    <t>&gt;80 férőhely</t>
  </si>
  <si>
    <t>13-35 kw</t>
  </si>
  <si>
    <t>36-70 kw</t>
  </si>
  <si>
    <t>&gt; 70 kw</t>
  </si>
  <si>
    <t>&lt;  12 kw</t>
  </si>
  <si>
    <t>Pótkocsi, félpótkocsi</t>
  </si>
  <si>
    <t>&lt; 0,75 t össztömegű</t>
  </si>
  <si>
    <t>0.75 - 10 t össztömegű</t>
  </si>
  <si>
    <t>&gt; 10 t össztömegű</t>
  </si>
  <si>
    <t>db</t>
  </si>
  <si>
    <t>Az ajánlattevő aláírásával kizárólagos felelősséget vállal az adatközlőben feltüntetett adatok helyességéért és teljességéért, egyben hozzájárul ahhoz, hogy közölt adatait a Biztosító ellenőrizze.</t>
  </si>
  <si>
    <t>Ajánlattevő aláírása</t>
  </si>
  <si>
    <t>Smkp.</t>
  </si>
  <si>
    <t>Kárgyakoriság:</t>
  </si>
  <si>
    <t>Szerződő cég neve:</t>
  </si>
  <si>
    <t>Flotta szerződés évfordulója:</t>
  </si>
  <si>
    <t>A nyilatkozat a flotta ajánlat elválaszthatatlan részét képezi, kérjük azt kitöltve feltétlenül csatolja az adatközlőhöz!</t>
  </si>
  <si>
    <t>Szerződő neve:</t>
  </si>
  <si>
    <t>Szerződő címe</t>
  </si>
  <si>
    <t>Utca, házszám:</t>
  </si>
  <si>
    <t>Jármű kategória</t>
  </si>
  <si>
    <t>Kockázatviselés kezdete:</t>
  </si>
  <si>
    <t>01.01</t>
  </si>
  <si>
    <t>Tgk. &lt; 3,5 t.</t>
  </si>
  <si>
    <t>Tgk. 3,5 - 12 t</t>
  </si>
  <si>
    <t>Tgk.&gt; 12 t.</t>
  </si>
  <si>
    <t>Kártapasztalat faktor</t>
  </si>
  <si>
    <t>5% alatt</t>
  </si>
  <si>
    <t>5,01–8% között</t>
  </si>
  <si>
    <t>8,01–12% között</t>
  </si>
  <si>
    <t>12% felett</t>
  </si>
  <si>
    <t>Kárgyakoriság</t>
  </si>
  <si>
    <t>Eredmény</t>
  </si>
  <si>
    <t>Index oszlop szám</t>
  </si>
  <si>
    <t>Index szám:</t>
  </si>
  <si>
    <t>Index sor szám</t>
  </si>
  <si>
    <t>1. Kártapasztalat faktor meghatározása</t>
  </si>
  <si>
    <t>2. Kedvezmény faktor meghatározása a flottanagyság Kártapasztalat faktor meghatározása alapján</t>
  </si>
  <si>
    <t>Összesített kedvezmény faktor Flottakedvezmény/pótdíj</t>
  </si>
  <si>
    <t>A</t>
  </si>
  <si>
    <t>B</t>
  </si>
  <si>
    <t>C</t>
  </si>
  <si>
    <t>D</t>
  </si>
  <si>
    <t>E</t>
  </si>
  <si>
    <t>F</t>
  </si>
  <si>
    <t>40% kedvezmény</t>
  </si>
  <si>
    <t>30% kedvezmény</t>
  </si>
  <si>
    <t>20% kedvezmény</t>
  </si>
  <si>
    <t>10% kedvezmény</t>
  </si>
  <si>
    <t>5% kedvezmény</t>
  </si>
  <si>
    <t>100% pótdíj</t>
  </si>
  <si>
    <t>0% kedvezmény</t>
  </si>
  <si>
    <t>Kedvezmény megjelenítéshez:</t>
  </si>
  <si>
    <t>Kedvezmény számoláshoz:</t>
  </si>
  <si>
    <t>Szerződő székhelye / telephelye:</t>
  </si>
  <si>
    <t>SZGK</t>
  </si>
  <si>
    <t>TGK</t>
  </si>
  <si>
    <t>BUS</t>
  </si>
  <si>
    <t>MOT</t>
  </si>
  <si>
    <t>VON</t>
  </si>
  <si>
    <t>MGV</t>
  </si>
  <si>
    <t>POT</t>
  </si>
  <si>
    <t>LJM</t>
  </si>
  <si>
    <t>MGP</t>
  </si>
  <si>
    <t>SMK</t>
  </si>
  <si>
    <t>Alapdíjtábla</t>
  </si>
  <si>
    <t>Nem rendelkezik előzménnnyel</t>
  </si>
  <si>
    <t>Parnerkódhoz rendelt kedvezmény</t>
  </si>
  <si>
    <t>Ismert, kedvezménnyel rendelkező partnerkód</t>
  </si>
  <si>
    <t>Flotta díj
(Összesen; Ft)</t>
  </si>
  <si>
    <t>Alulírott</t>
  </si>
  <si>
    <t xml:space="preserve">,mint  ajánlattevő  nyilatkozik,  hogy  az UNIQA Biztosító Zrt.  (továbbiakban  Biztosító)  Kötelező gépjármű-felelősségbiztosítási </t>
  </si>
  <si>
    <t xml:space="preserve">flotta díjajánlatának kiadásához előírt  előzmény kárinformációk – az ajánlatban felsorolt járműpark megelőző biztosítási időszak  </t>
  </si>
  <si>
    <t>(az ajánlattétel napjáig tudomására jutott) eredményei alapján – az alábbiak:</t>
  </si>
  <si>
    <t>FLOTTA KGFB TARIFÁLÓ</t>
  </si>
  <si>
    <t>2.) Új flotta tarifálása*:</t>
  </si>
  <si>
    <t>1.) Meglévő flotta tarifálása meghirdetett kedvezmény/pótdíj alapján*:</t>
  </si>
  <si>
    <t>* Az 1.) és 2.) számolási módok közül csak az egyik alkalmazható.</t>
  </si>
  <si>
    <t xml:space="preserve">A biztosítási  időszak  kezdetét  megelőző  egy  évben  a  biztosítási időszak  kezdetét megelőző 60. napig okozott és  (ugyanezen </t>
  </si>
  <si>
    <t>időpontig) első kifizetéssel járó károk darabszáma :</t>
  </si>
  <si>
    <t>Egyéb kategória</t>
  </si>
  <si>
    <t>TAXI / Bérgépj. Darabszám (db)</t>
  </si>
  <si>
    <t>bérgépjármű</t>
  </si>
  <si>
    <t>Alkalmazott
kedvezmény/pótdíj:</t>
  </si>
  <si>
    <t>Irányítószám, település:</t>
  </si>
  <si>
    <t>0,75-10t össztömegű</t>
  </si>
  <si>
    <t>Gépjármű
darabszám (db)*</t>
  </si>
  <si>
    <t>* A megjelölt értékek kizárólag normál üzemeltetésű járművek esetében alkalmazandók.</t>
  </si>
  <si>
    <t>A partner nem rendelkezik KGFB  előzménnyel vagy a flottába tartozó gépjárművek legalább 10%-a veszélyes áru (ADR) szállítást végez.</t>
  </si>
  <si>
    <t>A flottában levő taxi, illetve bérgépjármű üzemeltetésű gépjárművekre 130%-os pótdíj alkalmazandó.</t>
  </si>
  <si>
    <t>≤ 37 kw</t>
  </si>
  <si>
    <t>≤ 3,5 t össztömegű</t>
  </si>
  <si>
    <t>≤  12 kw</t>
  </si>
  <si>
    <t>≤ 0,75 t össztömegű</t>
  </si>
  <si>
    <t>Partnerkód</t>
  </si>
  <si>
    <t>Kedvezmény</t>
  </si>
  <si>
    <t>Flottadíj
2020.01.01-jétől (Ft)*</t>
  </si>
  <si>
    <t>Éves alapdíj 
2020.01.01-jétől (Ft)</t>
  </si>
  <si>
    <t>Hatályos: 2020.04.01-től</t>
  </si>
  <si>
    <t>Hatályos 2020. április 1-től.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</si>
</sst>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#,##0.000"/>
  </numFmts>
  <fonts count="3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24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24"/>
      <name val="Arial"/>
      <family val="2"/>
      <charset val="238"/>
    </font>
    <font>
      <b/>
      <sz val="12"/>
      <color indexed="81"/>
      <name val="Tahoma"/>
      <family val="2"/>
      <charset val="238"/>
    </font>
    <font>
      <b/>
      <sz val="18"/>
      <color indexed="81"/>
      <name val="Tahoma"/>
      <family val="2"/>
      <charset val="238"/>
    </font>
    <font>
      <sz val="36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6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4"/>
      <name val="Arial"/>
      <family val="2"/>
      <charset val="238"/>
    </font>
    <font>
      <b/>
      <sz val="22"/>
      <name val="Arial"/>
      <family val="2"/>
      <charset val="238"/>
    </font>
    <font>
      <sz val="22"/>
      <name val="Arial"/>
      <family val="2"/>
      <charset val="238"/>
    </font>
    <font>
      <sz val="14"/>
      <name val="Arial"/>
      <family val="2"/>
      <charset val="238"/>
    </font>
    <font>
      <sz val="12"/>
      <color indexed="9"/>
      <name val="Arial"/>
      <family val="2"/>
      <charset val="238"/>
    </font>
    <font>
      <sz val="11"/>
      <color theme="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4" fillId="2" borderId="0" xfId="1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4" fillId="13" borderId="11" xfId="1" applyFont="1" applyFill="1" applyBorder="1" applyAlignment="1" applyProtection="1">
      <alignment vertical="center"/>
    </xf>
    <xf numFmtId="0" fontId="4" fillId="13" borderId="3" xfId="1" applyFont="1" applyFill="1" applyBorder="1" applyAlignment="1" applyProtection="1">
      <alignment vertical="center"/>
    </xf>
    <xf numFmtId="0" fontId="4" fillId="13" borderId="5" xfId="1" applyFont="1" applyFill="1" applyBorder="1" applyAlignment="1" applyProtection="1">
      <alignment vertical="center"/>
    </xf>
    <xf numFmtId="0" fontId="4" fillId="13" borderId="0" xfId="1" applyFont="1" applyFill="1" applyBorder="1" applyAlignment="1" applyProtection="1">
      <alignment vertical="center"/>
    </xf>
    <xf numFmtId="0" fontId="10" fillId="13" borderId="0" xfId="1" applyFont="1" applyFill="1" applyBorder="1" applyAlignment="1" applyProtection="1">
      <alignment horizontal="center" vertical="center" wrapText="1"/>
    </xf>
    <xf numFmtId="0" fontId="10" fillId="13" borderId="7" xfId="1" applyFont="1" applyFill="1" applyBorder="1" applyAlignment="1" applyProtection="1">
      <alignment horizontal="center" vertical="center" wrapText="1"/>
    </xf>
    <xf numFmtId="0" fontId="4" fillId="13" borderId="7" xfId="1" applyFont="1" applyFill="1" applyBorder="1" applyAlignment="1" applyProtection="1">
      <alignment vertical="center"/>
    </xf>
    <xf numFmtId="0" fontId="4" fillId="13" borderId="12" xfId="1" applyFont="1" applyFill="1" applyBorder="1" applyAlignment="1" applyProtection="1">
      <alignment vertical="center"/>
    </xf>
    <xf numFmtId="0" fontId="17" fillId="13" borderId="0" xfId="1" applyFont="1" applyFill="1" applyBorder="1" applyAlignment="1" applyProtection="1">
      <alignment vertical="center"/>
    </xf>
    <xf numFmtId="0" fontId="17" fillId="13" borderId="7" xfId="1" applyFont="1" applyFill="1" applyBorder="1" applyAlignment="1" applyProtection="1">
      <alignment vertical="center"/>
    </xf>
    <xf numFmtId="0" fontId="9" fillId="13" borderId="6" xfId="1" applyFont="1" applyFill="1" applyBorder="1" applyAlignment="1" applyProtection="1">
      <alignment horizontal="left" vertical="center"/>
    </xf>
    <xf numFmtId="0" fontId="9" fillId="13" borderId="2" xfId="1" applyFont="1" applyFill="1" applyBorder="1" applyAlignment="1" applyProtection="1">
      <alignment horizontal="left" vertical="center"/>
    </xf>
    <xf numFmtId="0" fontId="4" fillId="13" borderId="2" xfId="1" applyFont="1" applyFill="1" applyBorder="1" applyAlignment="1" applyProtection="1">
      <alignment vertical="center" wrapText="1"/>
    </xf>
    <xf numFmtId="0" fontId="4" fillId="13" borderId="2" xfId="1" applyFont="1" applyFill="1" applyBorder="1" applyAlignment="1" applyProtection="1">
      <alignment horizontal="center" vertical="center"/>
    </xf>
    <xf numFmtId="0" fontId="4" fillId="13" borderId="2" xfId="1" applyFont="1" applyFill="1" applyBorder="1" applyAlignment="1" applyProtection="1">
      <alignment vertical="center"/>
    </xf>
    <xf numFmtId="0" fontId="4" fillId="13" borderId="2" xfId="1" applyFont="1" applyFill="1" applyBorder="1" applyAlignment="1" applyProtection="1">
      <alignment horizontal="center" vertical="center" wrapText="1"/>
    </xf>
    <xf numFmtId="0" fontId="4" fillId="13" borderId="9" xfId="1" applyFont="1" applyFill="1" applyBorder="1" applyAlignment="1" applyProtection="1">
      <alignment horizontal="center" vertical="center" wrapText="1"/>
    </xf>
    <xf numFmtId="0" fontId="9" fillId="13" borderId="11" xfId="1" applyFont="1" applyFill="1" applyBorder="1" applyAlignment="1" applyProtection="1">
      <alignment horizontal="left" vertical="center"/>
    </xf>
    <xf numFmtId="0" fontId="9" fillId="13" borderId="3" xfId="1" applyFont="1" applyFill="1" applyBorder="1" applyAlignment="1" applyProtection="1">
      <alignment horizontal="left" vertical="center"/>
    </xf>
    <xf numFmtId="0" fontId="4" fillId="13" borderId="3" xfId="1" applyFont="1" applyFill="1" applyBorder="1" applyAlignment="1" applyProtection="1">
      <alignment vertical="center" wrapText="1"/>
    </xf>
    <xf numFmtId="0" fontId="4" fillId="13" borderId="3" xfId="1" applyFont="1" applyFill="1" applyBorder="1" applyAlignment="1" applyProtection="1">
      <alignment horizontal="center" vertical="center"/>
    </xf>
    <xf numFmtId="0" fontId="4" fillId="13" borderId="3" xfId="1" applyFont="1" applyFill="1" applyBorder="1" applyAlignment="1" applyProtection="1">
      <alignment horizontal="center" vertical="center" wrapText="1"/>
    </xf>
    <xf numFmtId="0" fontId="4" fillId="13" borderId="12" xfId="1" applyFont="1" applyFill="1" applyBorder="1" applyAlignment="1" applyProtection="1">
      <alignment horizontal="center" vertical="center" wrapText="1"/>
    </xf>
    <xf numFmtId="0" fontId="4" fillId="13" borderId="5" xfId="1" applyFont="1" applyFill="1" applyBorder="1" applyAlignment="1" applyProtection="1">
      <alignment horizontal="left" vertical="center"/>
    </xf>
    <xf numFmtId="0" fontId="9" fillId="13" borderId="0" xfId="1" applyFont="1" applyFill="1" applyBorder="1" applyAlignment="1" applyProtection="1">
      <alignment horizontal="left" vertical="center"/>
    </xf>
    <xf numFmtId="0" fontId="4" fillId="13" borderId="0" xfId="1" applyFont="1" applyFill="1" applyBorder="1" applyAlignment="1" applyProtection="1">
      <alignment horizontal="center" vertical="center"/>
    </xf>
    <xf numFmtId="0" fontId="4" fillId="13" borderId="0" xfId="1" applyFont="1" applyFill="1" applyBorder="1" applyAlignment="1" applyProtection="1">
      <alignment vertical="center" wrapText="1"/>
    </xf>
    <xf numFmtId="0" fontId="9" fillId="13" borderId="5" xfId="1" applyFont="1" applyFill="1" applyBorder="1" applyAlignment="1" applyProtection="1">
      <alignment horizontal="left" vertical="center"/>
    </xf>
    <xf numFmtId="10" fontId="4" fillId="13" borderId="0" xfId="2" applyNumberFormat="1" applyFont="1" applyFill="1" applyBorder="1" applyAlignment="1" applyProtection="1">
      <alignment horizontal="center" vertical="center" wrapText="1"/>
    </xf>
    <xf numFmtId="10" fontId="4" fillId="13" borderId="7" xfId="2" applyNumberFormat="1" applyFont="1" applyFill="1" applyBorder="1" applyAlignment="1" applyProtection="1">
      <alignment horizontal="center" vertical="center" wrapText="1"/>
    </xf>
    <xf numFmtId="10" fontId="4" fillId="13" borderId="3" xfId="2" applyNumberFormat="1" applyFont="1" applyFill="1" applyBorder="1" applyAlignment="1" applyProtection="1">
      <alignment horizontal="center" vertical="center" wrapText="1"/>
    </xf>
    <xf numFmtId="10" fontId="4" fillId="13" borderId="12" xfId="2" applyNumberFormat="1" applyFont="1" applyFill="1" applyBorder="1" applyAlignment="1" applyProtection="1">
      <alignment horizontal="center" vertical="center" wrapText="1"/>
    </xf>
    <xf numFmtId="0" fontId="4" fillId="13" borderId="7" xfId="1" applyFont="1" applyFill="1" applyBorder="1" applyAlignment="1" applyProtection="1">
      <alignment horizontal="center" vertical="center" wrapText="1"/>
    </xf>
    <xf numFmtId="0" fontId="4" fillId="13" borderId="0" xfId="1" applyFont="1" applyFill="1" applyBorder="1" applyAlignment="1" applyProtection="1">
      <alignment vertical="center"/>
      <protection locked="0"/>
    </xf>
    <xf numFmtId="0" fontId="4" fillId="13" borderId="9" xfId="1" applyFont="1" applyFill="1" applyBorder="1" applyAlignment="1" applyProtection="1">
      <alignment vertical="center" wrapText="1"/>
    </xf>
    <xf numFmtId="0" fontId="4" fillId="13" borderId="7" xfId="1" applyFont="1" applyFill="1" applyBorder="1" applyAlignment="1" applyProtection="1">
      <alignment vertical="center" wrapText="1"/>
    </xf>
    <xf numFmtId="0" fontId="4" fillId="13" borderId="6" xfId="1" applyFont="1" applyFill="1" applyBorder="1" applyAlignment="1" applyProtection="1">
      <alignment vertical="center"/>
    </xf>
    <xf numFmtId="0" fontId="4" fillId="13" borderId="9" xfId="1" applyFont="1" applyFill="1" applyBorder="1" applyAlignment="1" applyProtection="1">
      <alignment vertical="center"/>
    </xf>
    <xf numFmtId="0" fontId="4" fillId="13" borderId="5" xfId="1" applyFont="1" applyFill="1" applyBorder="1" applyAlignment="1" applyProtection="1">
      <alignment horizontal="left" vertical="center" indent="4"/>
    </xf>
    <xf numFmtId="0" fontId="4" fillId="13" borderId="0" xfId="1" applyFont="1" applyFill="1" applyBorder="1" applyAlignment="1" applyProtection="1">
      <alignment horizontal="left" vertical="center" indent="2"/>
    </xf>
    <xf numFmtId="0" fontId="4" fillId="5" borderId="0" xfId="1" applyFont="1" applyFill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4" fillId="5" borderId="0" xfId="0" applyFont="1" applyFill="1" applyAlignment="1" applyProtection="1">
      <alignment vertical="top"/>
    </xf>
    <xf numFmtId="0" fontId="4" fillId="5" borderId="0" xfId="1" applyFont="1" applyFill="1" applyAlignment="1" applyProtection="1">
      <alignment vertical="top"/>
    </xf>
    <xf numFmtId="0" fontId="1" fillId="5" borderId="1" xfId="6" applyNumberFormat="1" applyFill="1" applyBorder="1" applyAlignment="1">
      <alignment vertical="center"/>
    </xf>
    <xf numFmtId="10" fontId="1" fillId="5" borderId="1" xfId="6" applyNumberFormat="1" applyFill="1" applyBorder="1" applyAlignment="1">
      <alignment vertical="center"/>
    </xf>
    <xf numFmtId="0" fontId="4" fillId="5" borderId="0" xfId="1" applyNumberFormat="1" applyFont="1" applyFill="1" applyAlignment="1" applyProtection="1">
      <alignment vertical="center"/>
    </xf>
    <xf numFmtId="0" fontId="14" fillId="5" borderId="0" xfId="1" applyFont="1" applyFill="1" applyAlignment="1" applyProtection="1">
      <alignment vertical="center"/>
    </xf>
    <xf numFmtId="0" fontId="6" fillId="13" borderId="0" xfId="1" applyFont="1" applyFill="1" applyBorder="1" applyAlignment="1" applyProtection="1">
      <alignment horizontal="left" vertical="center" indent="1"/>
    </xf>
    <xf numFmtId="0" fontId="4" fillId="13" borderId="5" xfId="1" applyFont="1" applyFill="1" applyBorder="1" applyAlignment="1" applyProtection="1">
      <alignment horizontal="left" vertical="center" indent="2"/>
    </xf>
    <xf numFmtId="0" fontId="4" fillId="13" borderId="5" xfId="1" applyFont="1" applyFill="1" applyBorder="1" applyAlignment="1" applyProtection="1">
      <alignment horizontal="left" vertical="center" indent="9"/>
    </xf>
    <xf numFmtId="10" fontId="15" fillId="13" borderId="7" xfId="2" applyNumberFormat="1" applyFont="1" applyFill="1" applyBorder="1" applyAlignment="1" applyProtection="1">
      <alignment vertical="center" wrapText="1"/>
    </xf>
    <xf numFmtId="0" fontId="6" fillId="0" borderId="0" xfId="1" applyFont="1" applyFill="1" applyProtection="1">
      <protection hidden="1"/>
    </xf>
    <xf numFmtId="0" fontId="6" fillId="0" borderId="0" xfId="1" applyFont="1" applyFill="1" applyAlignment="1" applyProtection="1">
      <alignment horizont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6" fillId="0" borderId="0" xfId="1" applyFont="1" applyFill="1" applyProtection="1"/>
    <xf numFmtId="0" fontId="6" fillId="13" borderId="11" xfId="1" applyFont="1" applyFill="1" applyBorder="1" applyProtection="1">
      <protection hidden="1"/>
    </xf>
    <xf numFmtId="0" fontId="6" fillId="13" borderId="3" xfId="1" applyFont="1" applyFill="1" applyBorder="1" applyProtection="1">
      <protection hidden="1"/>
    </xf>
    <xf numFmtId="0" fontId="6" fillId="13" borderId="3" xfId="1" applyFont="1" applyFill="1" applyBorder="1" applyAlignment="1" applyProtection="1">
      <alignment horizontal="center"/>
      <protection hidden="1"/>
    </xf>
    <xf numFmtId="0" fontId="6" fillId="13" borderId="5" xfId="1" applyFont="1" applyFill="1" applyBorder="1" applyProtection="1">
      <protection hidden="1"/>
    </xf>
    <xf numFmtId="0" fontId="21" fillId="13" borderId="0" xfId="1" applyFont="1" applyFill="1" applyBorder="1" applyAlignment="1" applyProtection="1">
      <alignment horizontal="left" vertical="center" indent="2"/>
      <protection hidden="1"/>
    </xf>
    <xf numFmtId="0" fontId="12" fillId="2" borderId="0" xfId="1" applyFont="1" applyFill="1" applyBorder="1" applyAlignment="1" applyProtection="1">
      <alignment vertical="center"/>
      <protection hidden="1"/>
    </xf>
    <xf numFmtId="0" fontId="22" fillId="2" borderId="0" xfId="1" applyFont="1" applyFill="1" applyBorder="1" applyAlignment="1" applyProtection="1">
      <alignment vertical="center" wrapText="1"/>
    </xf>
    <xf numFmtId="0" fontId="23" fillId="0" borderId="0" xfId="1" applyFont="1" applyFill="1" applyAlignment="1" applyProtection="1">
      <protection hidden="1"/>
    </xf>
    <xf numFmtId="0" fontId="25" fillId="0" borderId="0" xfId="1" applyFont="1" applyFill="1" applyAlignment="1" applyProtection="1">
      <protection hidden="1"/>
    </xf>
    <xf numFmtId="0" fontId="6" fillId="0" borderId="0" xfId="1" applyFont="1" applyFill="1" applyAlignment="1" applyProtection="1"/>
    <xf numFmtId="10" fontId="22" fillId="13" borderId="1" xfId="2" applyNumberFormat="1" applyFont="1" applyFill="1" applyBorder="1" applyAlignment="1" applyProtection="1">
      <alignment horizontal="center" vertical="center" wrapText="1"/>
      <protection hidden="1"/>
    </xf>
    <xf numFmtId="0" fontId="22" fillId="13" borderId="5" xfId="1" applyFont="1" applyFill="1" applyBorder="1" applyAlignment="1" applyProtection="1">
      <alignment horizontal="left" vertical="center" indent="2"/>
      <protection hidden="1"/>
    </xf>
    <xf numFmtId="0" fontId="27" fillId="13" borderId="0" xfId="1" applyFont="1" applyFill="1" applyBorder="1" applyAlignment="1" applyProtection="1">
      <alignment horizontal="left" vertical="center" shrinkToFit="1"/>
      <protection hidden="1"/>
    </xf>
    <xf numFmtId="0" fontId="22" fillId="13" borderId="5" xfId="1" applyFont="1" applyFill="1" applyBorder="1" applyAlignment="1" applyProtection="1">
      <alignment horizontal="left" vertical="center" wrapText="1" indent="2"/>
      <protection hidden="1"/>
    </xf>
    <xf numFmtId="14" fontId="16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1" applyFont="1" applyFill="1" applyProtection="1"/>
    <xf numFmtId="0" fontId="22" fillId="0" borderId="0" xfId="1" applyFont="1" applyFill="1" applyBorder="1" applyAlignment="1" applyProtection="1">
      <alignment vertical="center" wrapText="1"/>
      <protection hidden="1"/>
    </xf>
    <xf numFmtId="0" fontId="22" fillId="13" borderId="1" xfId="1" applyFont="1" applyFill="1" applyBorder="1" applyAlignment="1" applyProtection="1">
      <alignment horizontal="center" vertical="center"/>
      <protection hidden="1"/>
    </xf>
    <xf numFmtId="0" fontId="22" fillId="13" borderId="1" xfId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Protection="1"/>
    <xf numFmtId="0" fontId="26" fillId="13" borderId="1" xfId="1" applyNumberFormat="1" applyFont="1" applyFill="1" applyBorder="1" applyAlignment="1" applyProtection="1">
      <alignment horizontal="center" vertical="center" shrinkToFit="1"/>
      <protection hidden="1"/>
    </xf>
    <xf numFmtId="3" fontId="29" fillId="13" borderId="1" xfId="1" applyNumberFormat="1" applyFont="1" applyFill="1" applyBorder="1" applyAlignment="1" applyProtection="1">
      <alignment horizontal="center" vertical="center"/>
      <protection hidden="1"/>
    </xf>
    <xf numFmtId="3" fontId="26" fillId="10" borderId="1" xfId="1" applyNumberFormat="1" applyFont="1" applyFill="1" applyBorder="1" applyAlignment="1" applyProtection="1">
      <alignment horizontal="center" vertical="center"/>
      <protection locked="0"/>
    </xf>
    <xf numFmtId="3" fontId="26" fillId="13" borderId="1" xfId="1" applyNumberFormat="1" applyFont="1" applyFill="1" applyBorder="1" applyAlignment="1" applyProtection="1">
      <alignment horizontal="center" vertical="center"/>
      <protection locked="0" hidden="1"/>
    </xf>
    <xf numFmtId="3" fontId="22" fillId="0" borderId="0" xfId="1" applyNumberFormat="1" applyFont="1" applyFill="1" applyBorder="1" applyAlignment="1" applyProtection="1">
      <alignment vertical="center"/>
      <protection hidden="1"/>
    </xf>
    <xf numFmtId="0" fontId="26" fillId="13" borderId="1" xfId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horizontal="center"/>
      <protection hidden="1"/>
    </xf>
    <xf numFmtId="3" fontId="6" fillId="2" borderId="0" xfId="1" applyNumberFormat="1" applyFont="1" applyFill="1" applyBorder="1" applyAlignment="1" applyProtection="1">
      <alignment horizontal="center"/>
    </xf>
    <xf numFmtId="3" fontId="22" fillId="0" borderId="0" xfId="1" applyNumberFormat="1" applyFont="1" applyFill="1" applyBorder="1" applyAlignment="1" applyProtection="1">
      <alignment horizontal="center"/>
      <protection hidden="1"/>
    </xf>
    <xf numFmtId="3" fontId="11" fillId="13" borderId="1" xfId="1" applyNumberFormat="1" applyFont="1" applyFill="1" applyBorder="1" applyAlignment="1" applyProtection="1">
      <alignment horizontal="center" vertical="center"/>
      <protection hidden="1"/>
    </xf>
    <xf numFmtId="3" fontId="22" fillId="2" borderId="0" xfId="1" applyNumberFormat="1" applyFont="1" applyFill="1" applyBorder="1" applyAlignment="1" applyProtection="1">
      <alignment horizontal="center"/>
    </xf>
    <xf numFmtId="3" fontId="22" fillId="0" borderId="0" xfId="1" applyNumberFormat="1" applyFont="1" applyFill="1" applyBorder="1" applyAlignment="1" applyProtection="1">
      <alignment vertical="top"/>
      <protection hidden="1"/>
    </xf>
    <xf numFmtId="0" fontId="6" fillId="0" borderId="0" xfId="0" applyFont="1" applyAlignment="1" applyProtection="1">
      <alignment vertical="top"/>
    </xf>
    <xf numFmtId="0" fontId="6" fillId="0" borderId="0" xfId="1" applyFont="1" applyFill="1" applyAlignment="1" applyProtection="1">
      <protection hidden="1"/>
    </xf>
    <xf numFmtId="0" fontId="6" fillId="0" borderId="0" xfId="1" applyFont="1" applyBorder="1" applyAlignment="1" applyProtection="1"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/>
    <xf numFmtId="0" fontId="6" fillId="0" borderId="0" xfId="1" applyFont="1" applyBorder="1" applyAlignment="1" applyProtection="1"/>
    <xf numFmtId="3" fontId="6" fillId="0" borderId="0" xfId="1" applyNumberFormat="1" applyFont="1" applyFill="1" applyBorder="1" applyAlignment="1" applyProtection="1">
      <alignment vertical="center"/>
    </xf>
    <xf numFmtId="0" fontId="6" fillId="0" borderId="0" xfId="0" applyFont="1" applyFill="1" applyProtection="1"/>
    <xf numFmtId="0" fontId="22" fillId="0" borderId="0" xfId="1" applyFont="1" applyFill="1" applyProtection="1"/>
    <xf numFmtId="0" fontId="6" fillId="0" borderId="0" xfId="1" applyFont="1" applyFill="1" applyAlignment="1" applyProtection="1">
      <alignment horizontal="center"/>
    </xf>
    <xf numFmtId="0" fontId="6" fillId="0" borderId="0" xfId="1" applyFont="1" applyFill="1" applyBorder="1" applyAlignment="1" applyProtection="1">
      <alignment vertical="center"/>
    </xf>
    <xf numFmtId="0" fontId="6" fillId="1" borderId="1" xfId="1" applyFont="1" applyFill="1" applyBorder="1" applyProtection="1"/>
    <xf numFmtId="1" fontId="6" fillId="1" borderId="1" xfId="1" applyNumberFormat="1" applyFont="1" applyFill="1" applyBorder="1" applyProtection="1"/>
    <xf numFmtId="3" fontId="22" fillId="1" borderId="1" xfId="0" applyNumberFormat="1" applyFont="1" applyFill="1" applyBorder="1" applyAlignment="1" applyProtection="1">
      <alignment horizontal="center" vertical="center"/>
    </xf>
    <xf numFmtId="164" fontId="22" fillId="2" borderId="1" xfId="1" applyNumberFormat="1" applyFont="1" applyFill="1" applyBorder="1" applyAlignment="1" applyProtection="1">
      <alignment vertical="center" wrapText="1"/>
    </xf>
    <xf numFmtId="3" fontId="6" fillId="9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Fill="1" applyBorder="1" applyProtection="1"/>
    <xf numFmtId="0" fontId="6" fillId="0" borderId="1" xfId="1" applyFont="1" applyFill="1" applyBorder="1" applyProtection="1"/>
    <xf numFmtId="1" fontId="6" fillId="0" borderId="1" xfId="1" applyNumberFormat="1" applyFont="1" applyFill="1" applyBorder="1" applyProtection="1"/>
    <xf numFmtId="3" fontId="22" fillId="0" borderId="1" xfId="0" applyNumberFormat="1" applyFont="1" applyBorder="1" applyAlignment="1" applyProtection="1">
      <alignment horizontal="center" vertical="center"/>
    </xf>
    <xf numFmtId="3" fontId="22" fillId="0" borderId="1" xfId="0" applyNumberFormat="1" applyFont="1" applyFill="1" applyBorder="1" applyAlignment="1" applyProtection="1">
      <alignment horizontal="center" vertical="center"/>
    </xf>
    <xf numFmtId="0" fontId="22" fillId="1" borderId="1" xfId="1" applyFont="1" applyFill="1" applyBorder="1" applyAlignment="1" applyProtection="1">
      <alignment horizontal="left"/>
    </xf>
    <xf numFmtId="3" fontId="22" fillId="1" borderId="1" xfId="1" applyNumberFormat="1" applyFont="1" applyFill="1" applyBorder="1" applyAlignment="1" applyProtection="1">
      <alignment horizontal="center" vertical="center"/>
    </xf>
    <xf numFmtId="3" fontId="22" fillId="0" borderId="1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Protection="1"/>
    <xf numFmtId="3" fontId="6" fillId="2" borderId="0" xfId="1" applyNumberFormat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0" borderId="0" xfId="1" applyFont="1" applyFill="1" applyAlignment="1" applyProtection="1">
      <alignment horizontal="left"/>
    </xf>
    <xf numFmtId="0" fontId="22" fillId="0" borderId="0" xfId="1" applyFont="1" applyFill="1" applyAlignment="1" applyProtection="1">
      <alignment horizontal="left"/>
    </xf>
    <xf numFmtId="0" fontId="30" fillId="2" borderId="0" xfId="1" applyFont="1" applyFill="1" applyBorder="1" applyAlignment="1" applyProtection="1">
      <alignment horizontal="center"/>
    </xf>
    <xf numFmtId="0" fontId="30" fillId="2" borderId="0" xfId="1" applyFont="1" applyFill="1" applyBorder="1" applyProtection="1"/>
    <xf numFmtId="164" fontId="22" fillId="2" borderId="0" xfId="1" applyNumberFormat="1" applyFont="1" applyFill="1" applyBorder="1" applyAlignment="1" applyProtection="1">
      <alignment vertical="center" wrapText="1"/>
    </xf>
    <xf numFmtId="0" fontId="22" fillId="0" borderId="0" xfId="1" applyFont="1" applyFill="1" applyAlignment="1" applyProtection="1">
      <alignment horizontal="center"/>
    </xf>
    <xf numFmtId="49" fontId="22" fillId="0" borderId="0" xfId="1" applyNumberFormat="1" applyFont="1" applyProtection="1"/>
    <xf numFmtId="9" fontId="6" fillId="0" borderId="1" xfId="1" applyNumberFormat="1" applyFont="1" applyBorder="1" applyProtection="1"/>
    <xf numFmtId="0" fontId="6" fillId="0" borderId="1" xfId="0" applyFont="1" applyBorder="1" applyProtection="1"/>
    <xf numFmtId="0" fontId="22" fillId="6" borderId="0" xfId="1" applyFont="1" applyFill="1" applyAlignment="1" applyProtection="1">
      <alignment horizontal="center"/>
    </xf>
    <xf numFmtId="10" fontId="6" fillId="0" borderId="1" xfId="1" applyNumberFormat="1" applyFont="1" applyBorder="1" applyProtection="1"/>
    <xf numFmtId="0" fontId="6" fillId="7" borderId="0" xfId="0" applyFont="1" applyFill="1" applyProtection="1"/>
    <xf numFmtId="0" fontId="6" fillId="7" borderId="0" xfId="0" applyFont="1" applyFill="1" applyAlignment="1" applyProtection="1">
      <alignment horizontal="center"/>
    </xf>
    <xf numFmtId="10" fontId="6" fillId="0" borderId="0" xfId="1" applyNumberFormat="1" applyFont="1" applyBorder="1" applyProtection="1"/>
    <xf numFmtId="0" fontId="6" fillId="0" borderId="0" xfId="0" applyFont="1" applyBorder="1" applyProtection="1"/>
    <xf numFmtId="0" fontId="22" fillId="0" borderId="1" xfId="0" applyFont="1" applyBorder="1" applyAlignment="1" applyProtection="1">
      <alignment horizontal="center"/>
    </xf>
    <xf numFmtId="0" fontId="6" fillId="3" borderId="0" xfId="1" applyFont="1" applyFill="1" applyProtection="1"/>
    <xf numFmtId="0" fontId="22" fillId="4" borderId="1" xfId="1" applyFont="1" applyFill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/>
    </xf>
    <xf numFmtId="0" fontId="6" fillId="0" borderId="1" xfId="0" applyFont="1" applyFill="1" applyBorder="1" applyProtection="1"/>
    <xf numFmtId="0" fontId="22" fillId="7" borderId="0" xfId="1" applyFont="1" applyFill="1" applyProtection="1"/>
    <xf numFmtId="0" fontId="22" fillId="7" borderId="0" xfId="1" applyFont="1" applyFill="1" applyAlignment="1" applyProtection="1">
      <alignment horizontal="center"/>
    </xf>
    <xf numFmtId="0" fontId="6" fillId="8" borderId="0" xfId="1" applyFont="1" applyFill="1" applyAlignment="1" applyProtection="1">
      <alignment horizontal="center"/>
    </xf>
    <xf numFmtId="9" fontId="31" fillId="12" borderId="0" xfId="5" applyNumberFormat="1" applyFont="1" applyAlignment="1" applyProtection="1">
      <alignment horizontal="center"/>
    </xf>
    <xf numFmtId="1" fontId="22" fillId="0" borderId="0" xfId="1" applyNumberFormat="1" applyFont="1" applyFill="1" applyProtection="1"/>
    <xf numFmtId="0" fontId="6" fillId="0" borderId="1" xfId="1" applyFont="1" applyFill="1" applyBorder="1" applyAlignment="1" applyProtection="1">
      <alignment horizontal="center"/>
    </xf>
    <xf numFmtId="9" fontId="6" fillId="8" borderId="0" xfId="1" applyNumberFormat="1" applyFont="1" applyFill="1" applyProtection="1"/>
    <xf numFmtId="0" fontId="6" fillId="13" borderId="12" xfId="1" applyFont="1" applyFill="1" applyBorder="1" applyAlignment="1" applyProtection="1">
      <alignment horizontal="center"/>
      <protection hidden="1"/>
    </xf>
    <xf numFmtId="0" fontId="21" fillId="13" borderId="7" xfId="1" applyFont="1" applyFill="1" applyBorder="1" applyAlignment="1" applyProtection="1">
      <alignment horizontal="left" vertical="center" indent="2"/>
      <protection hidden="1"/>
    </xf>
    <xf numFmtId="3" fontId="17" fillId="13" borderId="8" xfId="1" applyNumberFormat="1" applyFont="1" applyFill="1" applyBorder="1" applyAlignment="1" applyProtection="1">
      <alignment vertical="top"/>
      <protection hidden="1"/>
    </xf>
    <xf numFmtId="3" fontId="17" fillId="13" borderId="4" xfId="1" applyNumberFormat="1" applyFont="1" applyFill="1" applyBorder="1" applyAlignment="1" applyProtection="1">
      <alignment vertical="top"/>
      <protection hidden="1"/>
    </xf>
    <xf numFmtId="3" fontId="17" fillId="13" borderId="10" xfId="1" applyNumberFormat="1" applyFont="1" applyFill="1" applyBorder="1" applyAlignment="1" applyProtection="1">
      <alignment vertical="top"/>
      <protection hidden="1"/>
    </xf>
    <xf numFmtId="14" fontId="17" fillId="13" borderId="10" xfId="1" applyNumberFormat="1" applyFont="1" applyFill="1" applyBorder="1" applyAlignment="1" applyProtection="1">
      <alignment horizontal="left" vertical="top"/>
      <protection hidden="1"/>
    </xf>
    <xf numFmtId="0" fontId="17" fillId="13" borderId="8" xfId="1" applyFont="1" applyFill="1" applyBorder="1" applyAlignment="1" applyProtection="1">
      <alignment horizontal="left" vertical="top"/>
      <protection hidden="1"/>
    </xf>
    <xf numFmtId="0" fontId="6" fillId="13" borderId="6" xfId="1" applyFont="1" applyFill="1" applyBorder="1" applyAlignment="1" applyProtection="1">
      <protection hidden="1"/>
    </xf>
    <xf numFmtId="0" fontId="24" fillId="13" borderId="2" xfId="1" applyFont="1" applyFill="1" applyBorder="1" applyAlignment="1" applyProtection="1">
      <alignment horizontal="left" indent="3"/>
      <protection hidden="1"/>
    </xf>
    <xf numFmtId="0" fontId="6" fillId="13" borderId="2" xfId="1" applyFont="1" applyFill="1" applyBorder="1" applyAlignment="1" applyProtection="1">
      <protection hidden="1"/>
    </xf>
    <xf numFmtId="0" fontId="6" fillId="13" borderId="9" xfId="1" applyFont="1" applyFill="1" applyBorder="1" applyAlignment="1" applyProtection="1">
      <protection hidden="1"/>
    </xf>
    <xf numFmtId="0" fontId="6" fillId="13" borderId="11" xfId="1" applyFont="1" applyFill="1" applyBorder="1" applyAlignment="1" applyProtection="1">
      <alignment horizontal="left" vertical="center" indent="2"/>
      <protection hidden="1"/>
    </xf>
    <xf numFmtId="0" fontId="22" fillId="13" borderId="3" xfId="1" applyFont="1" applyFill="1" applyBorder="1" applyAlignment="1" applyProtection="1">
      <alignment vertical="center"/>
      <protection hidden="1"/>
    </xf>
    <xf numFmtId="0" fontId="22" fillId="13" borderId="6" xfId="1" applyFont="1" applyFill="1" applyBorder="1" applyAlignment="1" applyProtection="1">
      <alignment horizontal="left" vertical="center" wrapText="1" indent="2"/>
      <protection hidden="1"/>
    </xf>
    <xf numFmtId="0" fontId="28" fillId="13" borderId="2" xfId="1" applyFont="1" applyFill="1" applyBorder="1" applyAlignment="1" applyProtection="1">
      <alignment horizontal="left" vertical="center" shrinkToFit="1"/>
      <protection hidden="1"/>
    </xf>
    <xf numFmtId="49" fontId="27" fillId="13" borderId="1" xfId="1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vertical="center"/>
    </xf>
    <xf numFmtId="0" fontId="18" fillId="13" borderId="3" xfId="1" applyFont="1" applyFill="1" applyBorder="1" applyAlignment="1" applyProtection="1">
      <alignment horizontal="left" vertical="center" indent="1"/>
    </xf>
    <xf numFmtId="0" fontId="18" fillId="13" borderId="12" xfId="1" applyFont="1" applyFill="1" applyBorder="1" applyAlignment="1" applyProtection="1">
      <alignment horizontal="left" vertical="center" indent="1"/>
    </xf>
    <xf numFmtId="0" fontId="11" fillId="11" borderId="0" xfId="4" applyNumberFormat="1" applyFont="1" applyFill="1" applyBorder="1" applyAlignment="1" applyProtection="1">
      <alignment horizontal="center" vertical="center" wrapText="1"/>
      <protection locked="0"/>
    </xf>
    <xf numFmtId="10" fontId="15" fillId="13" borderId="0" xfId="2" applyNumberFormat="1" applyFont="1" applyFill="1" applyBorder="1" applyAlignment="1" applyProtection="1">
      <alignment horizontal="center" vertical="center" wrapText="1"/>
    </xf>
    <xf numFmtId="0" fontId="4" fillId="13" borderId="3" xfId="1" applyFont="1" applyFill="1" applyBorder="1" applyAlignment="1" applyProtection="1">
      <alignment horizontal="center" vertical="center"/>
    </xf>
    <xf numFmtId="0" fontId="17" fillId="11" borderId="0" xfId="1" applyFont="1" applyFill="1" applyBorder="1" applyAlignment="1" applyProtection="1">
      <alignment vertical="center" shrinkToFit="1"/>
      <protection locked="0"/>
    </xf>
    <xf numFmtId="0" fontId="17" fillId="11" borderId="7" xfId="1" applyFont="1" applyFill="1" applyBorder="1" applyAlignment="1" applyProtection="1">
      <alignment vertical="center" shrinkToFit="1"/>
      <protection locked="0"/>
    </xf>
    <xf numFmtId="0" fontId="4" fillId="11" borderId="0" xfId="1" applyFont="1" applyFill="1" applyBorder="1" applyAlignment="1" applyProtection="1">
      <alignment horizontal="center" vertical="center"/>
      <protection locked="0"/>
    </xf>
    <xf numFmtId="0" fontId="4" fillId="13" borderId="0" xfId="1" applyFont="1" applyFill="1" applyBorder="1" applyAlignment="1" applyProtection="1">
      <alignment horizontal="left" vertical="center"/>
    </xf>
    <xf numFmtId="0" fontId="4" fillId="13" borderId="5" xfId="1" applyFont="1" applyFill="1" applyBorder="1" applyAlignment="1" applyProtection="1">
      <alignment horizontal="left" vertical="center" wrapText="1"/>
    </xf>
    <xf numFmtId="0" fontId="4" fillId="13" borderId="0" xfId="1" applyFont="1" applyFill="1" applyBorder="1" applyAlignment="1" applyProtection="1">
      <alignment horizontal="left" vertical="center" wrapText="1"/>
    </xf>
    <xf numFmtId="0" fontId="4" fillId="13" borderId="7" xfId="1" applyFont="1" applyFill="1" applyBorder="1" applyAlignment="1" applyProtection="1">
      <alignment horizontal="left" vertical="center" wrapText="1"/>
    </xf>
    <xf numFmtId="0" fontId="4" fillId="13" borderId="5" xfId="1" applyFont="1" applyFill="1" applyBorder="1" applyAlignment="1" applyProtection="1">
      <alignment horizontal="left" vertical="top" wrapText="1"/>
    </xf>
    <xf numFmtId="0" fontId="4" fillId="13" borderId="0" xfId="1" applyFont="1" applyFill="1" applyBorder="1" applyAlignment="1" applyProtection="1">
      <alignment horizontal="left" vertical="top" wrapText="1"/>
    </xf>
    <xf numFmtId="0" fontId="4" fillId="13" borderId="7" xfId="1" applyFont="1" applyFill="1" applyBorder="1" applyAlignment="1" applyProtection="1">
      <alignment horizontal="left" vertical="top" wrapText="1"/>
    </xf>
    <xf numFmtId="0" fontId="4" fillId="13" borderId="6" xfId="1" applyFont="1" applyFill="1" applyBorder="1" applyAlignment="1" applyProtection="1">
      <alignment horizontal="left" vertical="center" wrapText="1"/>
    </xf>
    <xf numFmtId="0" fontId="4" fillId="13" borderId="2" xfId="1" applyFont="1" applyFill="1" applyBorder="1" applyAlignment="1" applyProtection="1">
      <alignment horizontal="left" vertical="center" wrapText="1"/>
    </xf>
    <xf numFmtId="0" fontId="12" fillId="13" borderId="2" xfId="1" applyFont="1" applyFill="1" applyBorder="1" applyAlignment="1" applyProtection="1">
      <alignment horizontal="left" vertical="center" wrapText="1"/>
    </xf>
    <xf numFmtId="0" fontId="12" fillId="13" borderId="2" xfId="1" applyFont="1" applyFill="1" applyBorder="1" applyAlignment="1" applyProtection="1">
      <alignment horizontal="left" vertical="center"/>
    </xf>
    <xf numFmtId="0" fontId="16" fillId="11" borderId="0" xfId="1" applyFont="1" applyFill="1" applyBorder="1" applyAlignment="1" applyProtection="1">
      <alignment vertical="center" shrinkToFit="1"/>
      <protection locked="0"/>
    </xf>
    <xf numFmtId="0" fontId="16" fillId="11" borderId="7" xfId="1" applyFont="1" applyFill="1" applyBorder="1" applyAlignment="1" applyProtection="1">
      <alignment vertical="center" shrinkToFit="1"/>
      <protection locked="0"/>
    </xf>
    <xf numFmtId="0" fontId="13" fillId="13" borderId="8" xfId="1" applyFont="1" applyFill="1" applyBorder="1" applyAlignment="1" applyProtection="1">
      <alignment horizontal="center" vertical="center"/>
    </xf>
    <xf numFmtId="0" fontId="13" fillId="13" borderId="4" xfId="1" applyFont="1" applyFill="1" applyBorder="1" applyAlignment="1" applyProtection="1">
      <alignment horizontal="center" vertical="center"/>
    </xf>
    <xf numFmtId="0" fontId="13" fillId="13" borderId="10" xfId="1" applyFont="1" applyFill="1" applyBorder="1" applyAlignment="1" applyProtection="1">
      <alignment horizontal="center" vertical="center"/>
    </xf>
    <xf numFmtId="0" fontId="4" fillId="13" borderId="5" xfId="1" applyFont="1" applyFill="1" applyBorder="1" applyAlignment="1" applyProtection="1">
      <alignment horizontal="left" vertical="center"/>
    </xf>
    <xf numFmtId="0" fontId="4" fillId="13" borderId="7" xfId="1" applyFont="1" applyFill="1" applyBorder="1" applyAlignment="1" applyProtection="1">
      <alignment horizontal="left" vertical="center"/>
    </xf>
    <xf numFmtId="0" fontId="4" fillId="13" borderId="3" xfId="1" applyFont="1" applyFill="1" applyBorder="1" applyAlignment="1" applyProtection="1">
      <alignment horizontal="left" vertical="center" wrapText="1"/>
    </xf>
    <xf numFmtId="0" fontId="4" fillId="13" borderId="12" xfId="1" applyFont="1" applyFill="1" applyBorder="1" applyAlignment="1" applyProtection="1">
      <alignment horizontal="left" vertical="center" wrapText="1"/>
    </xf>
    <xf numFmtId="0" fontId="4" fillId="13" borderId="11" xfId="1" applyFont="1" applyFill="1" applyBorder="1" applyAlignment="1" applyProtection="1">
      <alignment horizontal="left" vertical="center" wrapText="1"/>
    </xf>
    <xf numFmtId="0" fontId="4" fillId="13" borderId="9" xfId="1" applyFont="1" applyFill="1" applyBorder="1" applyAlignment="1" applyProtection="1">
      <alignment horizontal="left" vertical="center" wrapText="1"/>
    </xf>
    <xf numFmtId="14" fontId="4" fillId="13" borderId="0" xfId="1" applyNumberFormat="1" applyFont="1" applyFill="1" applyBorder="1" applyAlignment="1" applyProtection="1">
      <alignment horizontal="left" vertical="center" indent="2"/>
    </xf>
    <xf numFmtId="0" fontId="4" fillId="13" borderId="0" xfId="1" applyFont="1" applyFill="1" applyBorder="1" applyAlignment="1" applyProtection="1">
      <alignment horizontal="left" vertical="center" indent="2"/>
    </xf>
    <xf numFmtId="0" fontId="4" fillId="13" borderId="5" xfId="1" applyFont="1" applyFill="1" applyBorder="1" applyAlignment="1" applyProtection="1">
      <alignment horizontal="left" vertical="center" indent="2"/>
    </xf>
    <xf numFmtId="0" fontId="22" fillId="0" borderId="0" xfId="1" applyFont="1" applyFill="1" applyBorder="1" applyAlignment="1" applyProtection="1">
      <alignment horizontal="left" vertical="center"/>
      <protection hidden="1"/>
    </xf>
    <xf numFmtId="0" fontId="22" fillId="13" borderId="1" xfId="1" applyFont="1" applyFill="1" applyBorder="1" applyAlignment="1" applyProtection="1">
      <alignment horizontal="center" vertical="center" wrapText="1"/>
      <protection hidden="1"/>
    </xf>
    <xf numFmtId="0" fontId="17" fillId="0" borderId="0" xfId="1" applyFont="1" applyFill="1" applyBorder="1" applyAlignment="1" applyProtection="1">
      <alignment horizontal="center"/>
      <protection hidden="1"/>
    </xf>
    <xf numFmtId="0" fontId="22" fillId="5" borderId="0" xfId="1" applyFont="1" applyFill="1" applyBorder="1" applyAlignment="1" applyProtection="1">
      <alignment horizontal="center" vertical="top"/>
      <protection hidden="1"/>
    </xf>
    <xf numFmtId="0" fontId="26" fillId="13" borderId="1" xfId="1" applyFont="1" applyFill="1" applyBorder="1" applyAlignment="1" applyProtection="1">
      <alignment horizontal="left" vertical="center" wrapText="1"/>
      <protection hidden="1"/>
    </xf>
    <xf numFmtId="0" fontId="26" fillId="13" borderId="11" xfId="1" applyFont="1" applyFill="1" applyBorder="1" applyAlignment="1" applyProtection="1">
      <alignment horizontal="left" vertical="center" wrapText="1"/>
      <protection hidden="1"/>
    </xf>
    <xf numFmtId="0" fontId="26" fillId="13" borderId="12" xfId="1" applyFont="1" applyFill="1" applyBorder="1" applyAlignment="1" applyProtection="1">
      <alignment horizontal="left" vertical="center" wrapText="1"/>
      <protection hidden="1"/>
    </xf>
    <xf numFmtId="0" fontId="26" fillId="13" borderId="6" xfId="1" applyFont="1" applyFill="1" applyBorder="1" applyAlignment="1" applyProtection="1">
      <alignment horizontal="left" vertical="center" wrapText="1"/>
      <protection hidden="1"/>
    </xf>
    <xf numFmtId="0" fontId="26" fillId="13" borderId="9" xfId="1" applyFont="1" applyFill="1" applyBorder="1" applyAlignment="1" applyProtection="1">
      <alignment horizontal="left" vertical="center" wrapText="1"/>
      <protection hidden="1"/>
    </xf>
    <xf numFmtId="0" fontId="28" fillId="13" borderId="0" xfId="1" applyFont="1" applyFill="1" applyBorder="1" applyAlignment="1" applyProtection="1">
      <alignment horizontal="center" vertical="center" shrinkToFit="1"/>
      <protection hidden="1"/>
    </xf>
    <xf numFmtId="0" fontId="28" fillId="13" borderId="7" xfId="1" applyFont="1" applyFill="1" applyBorder="1" applyAlignment="1" applyProtection="1">
      <alignment horizontal="center" vertical="center" shrinkToFit="1"/>
      <protection hidden="1"/>
    </xf>
    <xf numFmtId="0" fontId="27" fillId="13" borderId="0" xfId="1" applyFont="1" applyFill="1" applyBorder="1" applyAlignment="1" applyProtection="1">
      <alignment horizontal="center" vertical="center" shrinkToFit="1"/>
      <protection hidden="1"/>
    </xf>
    <xf numFmtId="0" fontId="27" fillId="13" borderId="7" xfId="1" applyFont="1" applyFill="1" applyBorder="1" applyAlignment="1" applyProtection="1">
      <alignment horizontal="center" vertical="center" shrinkToFit="1"/>
      <protection hidden="1"/>
    </xf>
    <xf numFmtId="0" fontId="4" fillId="6" borderId="1" xfId="0" applyFont="1" applyFill="1" applyBorder="1" applyAlignment="1" applyProtection="1">
      <alignment vertical="center"/>
    </xf>
    <xf numFmtId="0" fontId="4" fillId="5" borderId="13" xfId="0" applyFont="1" applyFill="1" applyBorder="1" applyAlignment="1" applyProtection="1">
      <alignment vertical="center"/>
    </xf>
    <xf numFmtId="0" fontId="4" fillId="6" borderId="1" xfId="1" applyFont="1" applyFill="1" applyBorder="1" applyAlignment="1" applyProtection="1">
      <alignment vertical="center"/>
    </xf>
  </cellXfs>
  <cellStyles count="8">
    <cellStyle name="Ezres" xfId="4" builtinId="3"/>
    <cellStyle name="Jelölőszín 6" xfId="5" builtinId="49"/>
    <cellStyle name="Jun" xfId="1" xr:uid="{00000000-0005-0000-0000-000002000000}"/>
    <cellStyle name="Normál" xfId="0" builtinId="0"/>
    <cellStyle name="Normál 2" xfId="6" xr:uid="{00000000-0005-0000-0000-000004000000}"/>
    <cellStyle name="Normál 6" xfId="3" xr:uid="{00000000-0005-0000-0000-000005000000}"/>
    <cellStyle name="Százalék" xfId="2" builtinId="5"/>
    <cellStyle name="Százalék 2" xfId="7" xr:uid="{00000000-0005-0000-0000-000007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Flotta_díjak!$F$54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93662</xdr:colOff>
      <xdr:row>1</xdr:row>
      <xdr:rowOff>31750</xdr:rowOff>
    </xdr:from>
    <xdr:to>
      <xdr:col>2</xdr:col>
      <xdr:colOff>85726</xdr:colOff>
      <xdr:row>3</xdr:row>
      <xdr:rowOff>74083</xdr:rowOff>
    </xdr:to>
    <xdr:pic>
      <xdr:nvPicPr>
        <xdr:cNvPr id="3114" name="Picture 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829" y="190500"/>
          <a:ext cx="1018647" cy="80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22</xdr:row>
          <xdr:rowOff>76200</xdr:rowOff>
        </xdr:from>
        <xdr:to>
          <xdr:col>7</xdr:col>
          <xdr:colOff>457200</xdr:colOff>
          <xdr:row>23</xdr:row>
          <xdr:rowOff>104775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39008</xdr:colOff>
      <xdr:row>2</xdr:row>
      <xdr:rowOff>48985</xdr:rowOff>
    </xdr:from>
    <xdr:to>
      <xdr:col>1</xdr:col>
      <xdr:colOff>1064559</xdr:colOff>
      <xdr:row>4</xdr:row>
      <xdr:rowOff>224989</xdr:rowOff>
    </xdr:to>
    <xdr:pic>
      <xdr:nvPicPr>
        <xdr:cNvPr id="1078" name="Picture 8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43" y="239485"/>
          <a:ext cx="1025551" cy="84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631"/>
  <sheetViews>
    <sheetView showGridLines="0" tabSelected="1" topLeftCell="B1" zoomScale="90" zoomScaleNormal="90" zoomScaleSheetLayoutView="100" workbookViewId="0">
      <selection activeCell="D7" sqref="D7:J7"/>
    </sheetView>
  </sheetViews>
  <sheetFormatPr defaultColWidth="0" defaultRowHeight="12.75" zeroHeight="1" x14ac:dyDescent="0.2"/>
  <cols>
    <col min="1" max="1" width="2.5703125" style="1" customWidth="1"/>
    <col min="2" max="2" width="15.42578125" style="1" customWidth="1"/>
    <col min="3" max="4" width="11.42578125" style="1" customWidth="1"/>
    <col min="5" max="5" width="8.7109375" style="1" customWidth="1"/>
    <col min="6" max="6" width="11.140625" style="1" customWidth="1"/>
    <col min="7" max="7" width="11.85546875" style="1" customWidth="1"/>
    <col min="8" max="8" width="13" style="1" customWidth="1"/>
    <col min="9" max="9" width="13.28515625" style="1" customWidth="1"/>
    <col min="10" max="10" width="14.85546875" style="1" customWidth="1"/>
    <col min="11" max="11" width="2.42578125" style="3" customWidth="1"/>
    <col min="12" max="16384" width="9.140625" style="2" hidden="1"/>
  </cols>
  <sheetData>
    <row r="1" spans="1:11" s="3" customForma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45" customFormat="1" ht="45" customHeight="1" x14ac:dyDescent="0.2">
      <c r="A2" s="44"/>
      <c r="B2" s="4"/>
      <c r="C2" s="165" t="s">
        <v>100</v>
      </c>
      <c r="D2" s="165"/>
      <c r="E2" s="165"/>
      <c r="F2" s="165"/>
      <c r="G2" s="165"/>
      <c r="H2" s="165"/>
      <c r="I2" s="165"/>
      <c r="J2" s="166"/>
    </row>
    <row r="3" spans="1:11" s="45" customFormat="1" ht="15" x14ac:dyDescent="0.2">
      <c r="A3" s="44"/>
      <c r="B3" s="6"/>
      <c r="C3" s="52" t="s">
        <v>124</v>
      </c>
      <c r="D3" s="7"/>
      <c r="E3" s="7"/>
      <c r="F3" s="7"/>
      <c r="G3" s="8"/>
      <c r="H3" s="8"/>
      <c r="I3" s="8"/>
      <c r="J3" s="9"/>
    </row>
    <row r="4" spans="1:11" s="45" customFormat="1" ht="8.25" customHeight="1" x14ac:dyDescent="0.2">
      <c r="A4" s="44"/>
      <c r="B4" s="6"/>
      <c r="C4" s="182"/>
      <c r="D4" s="183"/>
      <c r="E4" s="183"/>
      <c r="F4" s="183"/>
      <c r="G4" s="183"/>
      <c r="H4" s="183"/>
      <c r="I4" s="183"/>
      <c r="J4" s="10"/>
    </row>
    <row r="5" spans="1:11" s="45" customFormat="1" ht="81" customHeight="1" x14ac:dyDescent="0.2">
      <c r="A5" s="44"/>
      <c r="B5" s="186" t="s">
        <v>42</v>
      </c>
      <c r="C5" s="187"/>
      <c r="D5" s="187"/>
      <c r="E5" s="187"/>
      <c r="F5" s="187"/>
      <c r="G5" s="187"/>
      <c r="H5" s="187"/>
      <c r="I5" s="187"/>
      <c r="J5" s="188"/>
    </row>
    <row r="6" spans="1:11" s="45" customFormat="1" ht="18.75" customHeight="1" x14ac:dyDescent="0.2">
      <c r="A6" s="44"/>
      <c r="B6" s="4"/>
      <c r="C6" s="5"/>
      <c r="D6" s="5"/>
      <c r="E6" s="5"/>
      <c r="F6" s="5"/>
      <c r="G6" s="5"/>
      <c r="H6" s="5"/>
      <c r="I6" s="5"/>
      <c r="J6" s="11"/>
    </row>
    <row r="7" spans="1:11" s="45" customFormat="1" ht="27" customHeight="1" x14ac:dyDescent="0.2">
      <c r="A7" s="44"/>
      <c r="B7" s="197" t="s">
        <v>43</v>
      </c>
      <c r="C7" s="196"/>
      <c r="D7" s="184"/>
      <c r="E7" s="184"/>
      <c r="F7" s="184"/>
      <c r="G7" s="184"/>
      <c r="H7" s="184"/>
      <c r="I7" s="184"/>
      <c r="J7" s="185"/>
    </row>
    <row r="8" spans="1:11" s="45" customFormat="1" ht="20.25" customHeight="1" x14ac:dyDescent="0.2">
      <c r="A8" s="44"/>
      <c r="B8" s="53" t="s">
        <v>44</v>
      </c>
      <c r="C8" s="43"/>
      <c r="D8" s="12"/>
      <c r="E8" s="12"/>
      <c r="F8" s="12"/>
      <c r="G8" s="12"/>
      <c r="H8" s="12"/>
      <c r="I8" s="12"/>
      <c r="J8" s="13"/>
    </row>
    <row r="9" spans="1:11" s="45" customFormat="1" ht="27" customHeight="1" x14ac:dyDescent="0.2">
      <c r="A9" s="44"/>
      <c r="B9" s="197" t="s">
        <v>110</v>
      </c>
      <c r="C9" s="196"/>
      <c r="D9" s="170"/>
      <c r="E9" s="170"/>
      <c r="F9" s="170"/>
      <c r="G9" s="170"/>
      <c r="H9" s="170"/>
      <c r="I9" s="170"/>
      <c r="J9" s="171"/>
    </row>
    <row r="10" spans="1:11" s="45" customFormat="1" ht="27" customHeight="1" x14ac:dyDescent="0.2">
      <c r="A10" s="44"/>
      <c r="B10" s="197" t="s">
        <v>45</v>
      </c>
      <c r="C10" s="196"/>
      <c r="D10" s="170"/>
      <c r="E10" s="170"/>
      <c r="F10" s="170"/>
      <c r="G10" s="170"/>
      <c r="H10" s="170"/>
      <c r="I10" s="170"/>
      <c r="J10" s="171"/>
    </row>
    <row r="11" spans="1:11" s="45" customFormat="1" ht="38.25" customHeight="1" x14ac:dyDescent="0.2">
      <c r="A11" s="44"/>
      <c r="B11" s="14"/>
      <c r="C11" s="15"/>
      <c r="D11" s="16"/>
      <c r="E11" s="17"/>
      <c r="F11" s="17"/>
      <c r="G11" s="18"/>
      <c r="H11" s="19"/>
      <c r="I11" s="19"/>
      <c r="J11" s="20"/>
    </row>
    <row r="12" spans="1:11" s="45" customFormat="1" ht="48.75" customHeight="1" x14ac:dyDescent="0.2">
      <c r="A12" s="44"/>
      <c r="B12" s="21" t="s">
        <v>102</v>
      </c>
      <c r="C12" s="22"/>
      <c r="D12" s="23"/>
      <c r="E12" s="24"/>
      <c r="F12" s="24"/>
      <c r="G12" s="5"/>
      <c r="H12" s="25"/>
      <c r="I12" s="25"/>
      <c r="J12" s="26"/>
    </row>
    <row r="13" spans="1:11" s="45" customFormat="1" ht="22.5" customHeight="1" x14ac:dyDescent="0.2">
      <c r="A13" s="44"/>
      <c r="B13" s="54" t="s">
        <v>94</v>
      </c>
      <c r="C13" s="28"/>
      <c r="D13" s="7"/>
      <c r="E13" s="29"/>
      <c r="F13" s="7"/>
      <c r="G13" s="167"/>
      <c r="H13" s="167"/>
      <c r="I13" s="167"/>
      <c r="J13" s="36"/>
    </row>
    <row r="14" spans="1:11" s="45" customFormat="1" ht="19.5" customHeight="1" x14ac:dyDescent="0.2">
      <c r="A14" s="44"/>
      <c r="B14" s="54" t="s">
        <v>93</v>
      </c>
      <c r="C14" s="28"/>
      <c r="D14" s="30"/>
      <c r="E14" s="29"/>
      <c r="F14" s="7"/>
      <c r="G14" s="168" t="str">
        <f>IF(G13="",("Nincs Partnerkód"),(VLOOKUP(G13,G45:H631,2,0)))</f>
        <v>Nincs Partnerkód</v>
      </c>
      <c r="H14" s="168"/>
      <c r="I14" s="168"/>
      <c r="J14" s="55"/>
    </row>
    <row r="15" spans="1:11" s="45" customFormat="1" ht="12.75" customHeight="1" x14ac:dyDescent="0.2">
      <c r="A15" s="44"/>
      <c r="B15" s="31"/>
      <c r="C15" s="28"/>
      <c r="D15" s="30"/>
      <c r="E15" s="29"/>
      <c r="F15" s="7"/>
      <c r="G15" s="32"/>
      <c r="H15" s="32"/>
      <c r="I15" s="32"/>
      <c r="J15" s="33"/>
    </row>
    <row r="16" spans="1:11" s="45" customFormat="1" ht="51.75" customHeight="1" x14ac:dyDescent="0.2">
      <c r="A16" s="44"/>
      <c r="B16" s="21" t="s">
        <v>101</v>
      </c>
      <c r="C16" s="22"/>
      <c r="D16" s="23"/>
      <c r="E16" s="24"/>
      <c r="F16" s="5"/>
      <c r="G16" s="34"/>
      <c r="H16" s="34"/>
      <c r="I16" s="34"/>
      <c r="J16" s="35"/>
    </row>
    <row r="17" spans="1:10" s="45" customFormat="1" ht="26.25" customHeight="1" x14ac:dyDescent="0.2">
      <c r="A17" s="44"/>
      <c r="B17" s="27" t="s">
        <v>96</v>
      </c>
      <c r="C17" s="173" t="str">
        <f>IF(D7="","",D7)</f>
        <v/>
      </c>
      <c r="D17" s="173"/>
      <c r="E17" s="173"/>
      <c r="F17" s="173"/>
      <c r="G17" s="173"/>
      <c r="H17" s="173"/>
      <c r="I17" s="173"/>
      <c r="J17" s="36"/>
    </row>
    <row r="18" spans="1:10" s="45" customFormat="1" ht="22.5" customHeight="1" x14ac:dyDescent="0.2">
      <c r="A18" s="44"/>
      <c r="B18" s="174" t="s">
        <v>97</v>
      </c>
      <c r="C18" s="175"/>
      <c r="D18" s="175"/>
      <c r="E18" s="175"/>
      <c r="F18" s="175"/>
      <c r="G18" s="175"/>
      <c r="H18" s="175"/>
      <c r="I18" s="175"/>
      <c r="J18" s="176"/>
    </row>
    <row r="19" spans="1:10" s="45" customFormat="1" ht="22.5" customHeight="1" x14ac:dyDescent="0.2">
      <c r="A19" s="44"/>
      <c r="B19" s="174" t="s">
        <v>98</v>
      </c>
      <c r="C19" s="175"/>
      <c r="D19" s="175"/>
      <c r="E19" s="175"/>
      <c r="F19" s="175"/>
      <c r="G19" s="175"/>
      <c r="H19" s="175"/>
      <c r="I19" s="175"/>
      <c r="J19" s="176"/>
    </row>
    <row r="20" spans="1:10" s="46" customFormat="1" ht="31.5" customHeight="1" x14ac:dyDescent="0.2">
      <c r="A20" s="47"/>
      <c r="B20" s="177" t="s">
        <v>99</v>
      </c>
      <c r="C20" s="178"/>
      <c r="D20" s="178"/>
      <c r="E20" s="178"/>
      <c r="F20" s="178"/>
      <c r="G20" s="178"/>
      <c r="H20" s="178"/>
      <c r="I20" s="178"/>
      <c r="J20" s="179"/>
    </row>
    <row r="21" spans="1:10" s="45" customFormat="1" ht="16.5" customHeight="1" x14ac:dyDescent="0.2">
      <c r="A21" s="44"/>
      <c r="B21" s="189" t="s">
        <v>104</v>
      </c>
      <c r="C21" s="173"/>
      <c r="D21" s="173"/>
      <c r="E21" s="173"/>
      <c r="F21" s="173"/>
      <c r="G21" s="173"/>
      <c r="H21" s="173"/>
      <c r="I21" s="173"/>
      <c r="J21" s="190"/>
    </row>
    <row r="22" spans="1:10" s="45" customFormat="1" ht="27.75" customHeight="1" x14ac:dyDescent="0.2">
      <c r="A22" s="44"/>
      <c r="B22" s="189" t="s">
        <v>105</v>
      </c>
      <c r="C22" s="173"/>
      <c r="D22" s="173"/>
      <c r="E22" s="173"/>
      <c r="F22" s="172"/>
      <c r="G22" s="172"/>
      <c r="H22" s="7" t="s">
        <v>35</v>
      </c>
      <c r="I22" s="7"/>
      <c r="J22" s="10"/>
    </row>
    <row r="23" spans="1:10" s="45" customFormat="1" ht="18" customHeight="1" x14ac:dyDescent="0.2">
      <c r="A23" s="44"/>
      <c r="B23" s="174" t="s">
        <v>114</v>
      </c>
      <c r="C23" s="175"/>
      <c r="D23" s="175"/>
      <c r="E23" s="175"/>
      <c r="F23" s="175"/>
      <c r="G23" s="175"/>
      <c r="H23" s="37"/>
      <c r="I23" s="7"/>
      <c r="J23" s="10"/>
    </row>
    <row r="24" spans="1:10" s="45" customFormat="1" ht="12.75" customHeight="1" x14ac:dyDescent="0.2">
      <c r="A24" s="44"/>
      <c r="B24" s="180"/>
      <c r="C24" s="181"/>
      <c r="D24" s="181"/>
      <c r="E24" s="181"/>
      <c r="F24" s="181"/>
      <c r="G24" s="181"/>
      <c r="H24" s="16"/>
      <c r="I24" s="16"/>
      <c r="J24" s="38"/>
    </row>
    <row r="25" spans="1:10" s="45" customFormat="1" ht="7.5" customHeight="1" x14ac:dyDescent="0.2">
      <c r="A25" s="44"/>
      <c r="B25" s="4"/>
      <c r="C25" s="5"/>
      <c r="D25" s="5"/>
      <c r="E25" s="191"/>
      <c r="F25" s="191"/>
      <c r="G25" s="191"/>
      <c r="H25" s="191"/>
      <c r="I25" s="191"/>
      <c r="J25" s="192"/>
    </row>
    <row r="26" spans="1:10" s="45" customFormat="1" x14ac:dyDescent="0.2">
      <c r="A26" s="44"/>
      <c r="B26" s="6" t="s">
        <v>115</v>
      </c>
      <c r="C26" s="7"/>
      <c r="D26" s="7"/>
      <c r="E26" s="30"/>
      <c r="F26" s="30"/>
      <c r="G26" s="30"/>
      <c r="H26" s="30"/>
      <c r="I26" s="30"/>
      <c r="J26" s="39"/>
    </row>
    <row r="27" spans="1:10" s="45" customFormat="1" ht="6" customHeight="1" x14ac:dyDescent="0.2">
      <c r="A27" s="44"/>
      <c r="B27" s="40"/>
      <c r="C27" s="18"/>
      <c r="D27" s="18"/>
      <c r="E27" s="18"/>
      <c r="F27" s="18"/>
      <c r="G27" s="18"/>
      <c r="H27" s="18"/>
      <c r="I27" s="18"/>
      <c r="J27" s="41"/>
    </row>
    <row r="28" spans="1:10" s="45" customFormat="1" ht="21.75" customHeight="1" x14ac:dyDescent="0.2">
      <c r="A28" s="44"/>
      <c r="B28" s="193" t="s">
        <v>36</v>
      </c>
      <c r="C28" s="191"/>
      <c r="D28" s="191"/>
      <c r="E28" s="191"/>
      <c r="F28" s="191"/>
      <c r="G28" s="191"/>
      <c r="H28" s="191"/>
      <c r="I28" s="191"/>
      <c r="J28" s="192"/>
    </row>
    <row r="29" spans="1:10" s="45" customFormat="1" ht="24" customHeight="1" x14ac:dyDescent="0.2">
      <c r="A29" s="44"/>
      <c r="B29" s="180"/>
      <c r="C29" s="181"/>
      <c r="D29" s="181"/>
      <c r="E29" s="181"/>
      <c r="F29" s="181"/>
      <c r="G29" s="181"/>
      <c r="H29" s="181"/>
      <c r="I29" s="181"/>
      <c r="J29" s="194"/>
    </row>
    <row r="30" spans="1:10" s="45" customFormat="1" ht="26.25" customHeight="1" x14ac:dyDescent="0.2">
      <c r="A30" s="44"/>
      <c r="B30" s="6"/>
      <c r="C30" s="7"/>
      <c r="D30" s="7"/>
      <c r="E30" s="7"/>
      <c r="F30" s="7"/>
      <c r="G30" s="7"/>
      <c r="H30" s="7"/>
      <c r="I30" s="7"/>
      <c r="J30" s="10"/>
    </row>
    <row r="31" spans="1:10" s="45" customFormat="1" x14ac:dyDescent="0.2">
      <c r="A31" s="44"/>
      <c r="B31" s="6"/>
      <c r="C31" s="7"/>
      <c r="D31" s="7"/>
      <c r="E31" s="7"/>
      <c r="F31" s="7"/>
      <c r="G31" s="7"/>
      <c r="H31" s="7"/>
      <c r="I31" s="7"/>
      <c r="J31" s="10"/>
    </row>
    <row r="32" spans="1:10" s="45" customFormat="1" x14ac:dyDescent="0.2">
      <c r="A32" s="44"/>
      <c r="B32" s="6"/>
      <c r="C32" s="7"/>
      <c r="D32" s="7"/>
      <c r="E32" s="7"/>
      <c r="F32" s="7"/>
      <c r="G32" s="7"/>
      <c r="H32" s="7"/>
      <c r="I32" s="7"/>
      <c r="J32" s="10"/>
    </row>
    <row r="33" spans="1:10" s="45" customFormat="1" x14ac:dyDescent="0.2">
      <c r="A33" s="44"/>
      <c r="B33" s="42" t="s">
        <v>13</v>
      </c>
      <c r="C33" s="195">
        <f ca="1">TODAY()</f>
        <v>43864</v>
      </c>
      <c r="D33" s="196"/>
      <c r="E33" s="7"/>
      <c r="F33" s="7"/>
      <c r="G33" s="18"/>
      <c r="H33" s="18"/>
      <c r="I33" s="18"/>
      <c r="J33" s="10"/>
    </row>
    <row r="34" spans="1:10" s="45" customFormat="1" x14ac:dyDescent="0.2">
      <c r="A34" s="44"/>
      <c r="B34" s="6"/>
      <c r="C34" s="7"/>
      <c r="D34" s="7"/>
      <c r="E34" s="7"/>
      <c r="F34" s="7"/>
      <c r="G34" s="169" t="s">
        <v>37</v>
      </c>
      <c r="H34" s="169"/>
      <c r="I34" s="169"/>
      <c r="J34" s="10"/>
    </row>
    <row r="35" spans="1:10" s="45" customFormat="1" x14ac:dyDescent="0.2">
      <c r="A35" s="44"/>
      <c r="B35" s="53" t="s">
        <v>103</v>
      </c>
      <c r="C35" s="7"/>
      <c r="D35" s="7"/>
      <c r="E35" s="7"/>
      <c r="F35" s="7"/>
      <c r="G35" s="7"/>
      <c r="H35" s="7"/>
      <c r="I35" s="7"/>
      <c r="J35" s="10"/>
    </row>
    <row r="36" spans="1:10" s="45" customFormat="1" x14ac:dyDescent="0.2">
      <c r="A36" s="44"/>
      <c r="B36" s="40"/>
      <c r="C36" s="18"/>
      <c r="D36" s="18"/>
      <c r="E36" s="18"/>
      <c r="F36" s="18"/>
      <c r="G36" s="18"/>
      <c r="H36" s="18"/>
      <c r="I36" s="18"/>
      <c r="J36" s="41"/>
    </row>
    <row r="37" spans="1:10" s="45" customForma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s="45" customFormat="1" hidden="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s="45" customFormat="1" hidden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s="45" customFormat="1" hidden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s="45" customFormat="1" hidden="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s="45" customFormat="1" hidden="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s="45" customFormat="1" hidden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s="45" customFormat="1" hidden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s="45" customFormat="1" ht="15" hidden="1" x14ac:dyDescent="0.2">
      <c r="A45" s="44"/>
      <c r="B45" s="44"/>
      <c r="C45" s="44"/>
      <c r="D45" s="44"/>
      <c r="E45" s="44"/>
      <c r="F45" s="44"/>
      <c r="G45" s="48" t="s">
        <v>120</v>
      </c>
      <c r="H45" s="49" t="s">
        <v>121</v>
      </c>
    </row>
    <row r="46" spans="1:10" s="45" customFormat="1" ht="15" hidden="1" x14ac:dyDescent="0.2">
      <c r="A46" s="44"/>
      <c r="B46" s="44"/>
      <c r="C46" s="44"/>
      <c r="D46" s="44"/>
      <c r="E46" s="44"/>
      <c r="F46" s="44"/>
      <c r="G46" s="48">
        <v>16711</v>
      </c>
      <c r="H46" s="49">
        <v>0.63460000000000005</v>
      </c>
    </row>
    <row r="47" spans="1:10" s="45" customFormat="1" ht="15" hidden="1" x14ac:dyDescent="0.2">
      <c r="A47" s="44"/>
      <c r="B47" s="44"/>
      <c r="C47" s="44"/>
      <c r="D47" s="44"/>
      <c r="E47" s="44"/>
      <c r="F47" s="44"/>
      <c r="G47" s="48">
        <v>24148</v>
      </c>
      <c r="H47" s="49">
        <v>0.75229999999999997</v>
      </c>
    </row>
    <row r="48" spans="1:10" s="45" customFormat="1" ht="15" hidden="1" x14ac:dyDescent="0.2">
      <c r="A48" s="44"/>
      <c r="B48" s="44"/>
      <c r="C48" s="44"/>
      <c r="D48" s="44"/>
      <c r="E48" s="44"/>
      <c r="F48" s="44"/>
      <c r="G48" s="48">
        <v>43195</v>
      </c>
      <c r="H48" s="49">
        <v>0.63039999999999996</v>
      </c>
    </row>
    <row r="49" spans="1:8" s="45" customFormat="1" ht="15" hidden="1" x14ac:dyDescent="0.2">
      <c r="A49" s="44"/>
      <c r="B49" s="44"/>
      <c r="C49" s="44"/>
      <c r="D49" s="44"/>
      <c r="E49" s="44"/>
      <c r="F49" s="44"/>
      <c r="G49" s="48">
        <v>64384</v>
      </c>
      <c r="H49" s="49">
        <v>0.6321</v>
      </c>
    </row>
    <row r="50" spans="1:8" s="45" customFormat="1" ht="15" hidden="1" x14ac:dyDescent="0.2">
      <c r="A50" s="44"/>
      <c r="B50" s="44"/>
      <c r="C50" s="44"/>
      <c r="D50" s="44"/>
      <c r="E50" s="44"/>
      <c r="F50" s="44"/>
      <c r="G50" s="48">
        <v>108724</v>
      </c>
      <c r="H50" s="49">
        <v>0.29959999999999998</v>
      </c>
    </row>
    <row r="51" spans="1:8" s="45" customFormat="1" ht="15" hidden="1" x14ac:dyDescent="0.2">
      <c r="A51" s="44"/>
      <c r="B51" s="44"/>
      <c r="C51" s="44"/>
      <c r="D51" s="44"/>
      <c r="E51" s="44"/>
      <c r="F51" s="44"/>
      <c r="G51" s="48">
        <v>139539</v>
      </c>
      <c r="H51" s="49">
        <v>0.70740000000000003</v>
      </c>
    </row>
    <row r="52" spans="1:8" s="45" customFormat="1" ht="15" hidden="1" x14ac:dyDescent="0.2">
      <c r="A52" s="44"/>
      <c r="B52" s="44"/>
      <c r="C52" s="44"/>
      <c r="D52" s="44"/>
      <c r="E52" s="44"/>
      <c r="F52" s="44"/>
      <c r="G52" s="48">
        <v>165378</v>
      </c>
      <c r="H52" s="49">
        <v>0.30149999999999999</v>
      </c>
    </row>
    <row r="53" spans="1:8" s="45" customFormat="1" ht="15" hidden="1" x14ac:dyDescent="0.2">
      <c r="A53" s="44"/>
      <c r="B53" s="44"/>
      <c r="C53" s="44"/>
      <c r="D53" s="44"/>
      <c r="E53" s="44"/>
      <c r="F53" s="44"/>
      <c r="G53" s="48">
        <v>208349</v>
      </c>
      <c r="H53" s="49">
        <v>0.31040000000000001</v>
      </c>
    </row>
    <row r="54" spans="1:8" s="45" customFormat="1" ht="15" hidden="1" x14ac:dyDescent="0.2">
      <c r="A54" s="44"/>
      <c r="B54" s="44"/>
      <c r="C54" s="44"/>
      <c r="D54" s="44"/>
      <c r="E54" s="44"/>
      <c r="F54" s="44"/>
      <c r="G54" s="48">
        <v>211564</v>
      </c>
      <c r="H54" s="49">
        <v>0.32300000000000001</v>
      </c>
    </row>
    <row r="55" spans="1:8" s="45" customFormat="1" ht="15" hidden="1" x14ac:dyDescent="0.2">
      <c r="A55" s="44"/>
      <c r="B55" s="44"/>
      <c r="C55" s="44"/>
      <c r="D55" s="44"/>
      <c r="E55" s="44"/>
      <c r="F55" s="44"/>
      <c r="G55" s="48">
        <v>236911</v>
      </c>
      <c r="H55" s="49">
        <v>0.57799999999999996</v>
      </c>
    </row>
    <row r="56" spans="1:8" s="45" customFormat="1" ht="15" hidden="1" x14ac:dyDescent="0.2">
      <c r="A56" s="44"/>
      <c r="B56" s="44"/>
      <c r="C56" s="44"/>
      <c r="D56" s="44"/>
      <c r="E56" s="44"/>
      <c r="F56" s="44"/>
      <c r="G56" s="48">
        <v>257122</v>
      </c>
      <c r="H56" s="49">
        <v>0.58699999999999997</v>
      </c>
    </row>
    <row r="57" spans="1:8" s="45" customFormat="1" ht="15" hidden="1" x14ac:dyDescent="0.2">
      <c r="A57" s="44"/>
      <c r="B57" s="44"/>
      <c r="C57" s="44"/>
      <c r="D57" s="44"/>
      <c r="E57" s="44"/>
      <c r="F57" s="44"/>
      <c r="G57" s="48">
        <v>258200</v>
      </c>
      <c r="H57" s="49">
        <v>0.1341</v>
      </c>
    </row>
    <row r="58" spans="1:8" s="45" customFormat="1" ht="15" hidden="1" x14ac:dyDescent="0.2">
      <c r="A58" s="44"/>
      <c r="B58" s="44"/>
      <c r="C58" s="44"/>
      <c r="D58" s="44"/>
      <c r="E58" s="44"/>
      <c r="F58" s="44"/>
      <c r="G58" s="48">
        <v>280459</v>
      </c>
      <c r="H58" s="49">
        <v>0.56189999999999996</v>
      </c>
    </row>
    <row r="59" spans="1:8" s="45" customFormat="1" ht="15" hidden="1" x14ac:dyDescent="0.2">
      <c r="A59" s="44"/>
      <c r="B59" s="44"/>
      <c r="C59" s="44"/>
      <c r="D59" s="44"/>
      <c r="E59" s="44"/>
      <c r="F59" s="44"/>
      <c r="G59" s="48">
        <v>282142</v>
      </c>
      <c r="H59" s="49">
        <v>0.49709999999999999</v>
      </c>
    </row>
    <row r="60" spans="1:8" s="45" customFormat="1" ht="15" hidden="1" x14ac:dyDescent="0.2">
      <c r="A60" s="44"/>
      <c r="B60" s="44"/>
      <c r="C60" s="44"/>
      <c r="D60" s="44"/>
      <c r="E60" s="44"/>
      <c r="F60" s="44"/>
      <c r="G60" s="48">
        <v>338333</v>
      </c>
      <c r="H60" s="49">
        <v>0.55310000000000004</v>
      </c>
    </row>
    <row r="61" spans="1:8" s="45" customFormat="1" ht="15" hidden="1" x14ac:dyDescent="0.2">
      <c r="A61" s="44"/>
      <c r="B61" s="44"/>
      <c r="C61" s="44"/>
      <c r="D61" s="44"/>
      <c r="E61" s="44"/>
      <c r="F61" s="44"/>
      <c r="G61" s="48">
        <v>343093</v>
      </c>
      <c r="H61" s="49">
        <v>0.53500000000000003</v>
      </c>
    </row>
    <row r="62" spans="1:8" s="45" customFormat="1" ht="15" hidden="1" x14ac:dyDescent="0.2">
      <c r="A62" s="44"/>
      <c r="B62" s="44"/>
      <c r="C62" s="44"/>
      <c r="D62" s="44"/>
      <c r="E62" s="44"/>
      <c r="F62" s="44"/>
      <c r="G62" s="48">
        <v>343503</v>
      </c>
      <c r="H62" s="49">
        <v>0.20799999999999999</v>
      </c>
    </row>
    <row r="63" spans="1:8" s="45" customFormat="1" ht="15" hidden="1" x14ac:dyDescent="0.2">
      <c r="A63" s="44"/>
      <c r="B63" s="44"/>
      <c r="C63" s="44"/>
      <c r="D63" s="44"/>
      <c r="E63" s="44"/>
      <c r="F63" s="44"/>
      <c r="G63" s="48">
        <v>357158</v>
      </c>
      <c r="H63" s="49">
        <v>0.73199999999999998</v>
      </c>
    </row>
    <row r="64" spans="1:8" s="45" customFormat="1" ht="15" hidden="1" x14ac:dyDescent="0.2">
      <c r="A64" s="44"/>
      <c r="B64" s="44"/>
      <c r="C64" s="44"/>
      <c r="D64" s="44"/>
      <c r="E64" s="44"/>
      <c r="F64" s="44"/>
      <c r="G64" s="48">
        <v>373896</v>
      </c>
      <c r="H64" s="49">
        <v>0.67930000000000001</v>
      </c>
    </row>
    <row r="65" spans="1:8" s="45" customFormat="1" ht="15" hidden="1" x14ac:dyDescent="0.2">
      <c r="A65" s="44"/>
      <c r="B65" s="44"/>
      <c r="C65" s="44"/>
      <c r="D65" s="44"/>
      <c r="E65" s="44"/>
      <c r="F65" s="44"/>
      <c r="G65" s="48">
        <v>379413</v>
      </c>
      <c r="H65" s="49">
        <v>0.41760000000000003</v>
      </c>
    </row>
    <row r="66" spans="1:8" s="45" customFormat="1" ht="15" hidden="1" x14ac:dyDescent="0.2">
      <c r="A66" s="44"/>
      <c r="B66" s="44"/>
      <c r="C66" s="44"/>
      <c r="D66" s="44"/>
      <c r="E66" s="44"/>
      <c r="F66" s="44"/>
      <c r="G66" s="48">
        <v>388779</v>
      </c>
      <c r="H66" s="49">
        <v>0.61709999999999998</v>
      </c>
    </row>
    <row r="67" spans="1:8" s="45" customFormat="1" ht="15" hidden="1" x14ac:dyDescent="0.2">
      <c r="A67" s="44"/>
      <c r="B67" s="44"/>
      <c r="C67" s="44"/>
      <c r="D67" s="44"/>
      <c r="E67" s="44"/>
      <c r="F67" s="44"/>
      <c r="G67" s="48">
        <v>399530</v>
      </c>
      <c r="H67" s="49">
        <v>0.22</v>
      </c>
    </row>
    <row r="68" spans="1:8" s="45" customFormat="1" ht="15" hidden="1" x14ac:dyDescent="0.2">
      <c r="A68" s="44"/>
      <c r="B68" s="44"/>
      <c r="C68" s="44"/>
      <c r="D68" s="44"/>
      <c r="E68" s="44"/>
      <c r="F68" s="44"/>
      <c r="G68" s="48">
        <v>406655</v>
      </c>
      <c r="H68" s="49">
        <v>0.55000000000000004</v>
      </c>
    </row>
    <row r="69" spans="1:8" s="45" customFormat="1" ht="15" hidden="1" x14ac:dyDescent="0.2">
      <c r="A69" s="44"/>
      <c r="B69" s="44"/>
      <c r="C69" s="44"/>
      <c r="D69" s="44"/>
      <c r="E69" s="44"/>
      <c r="F69" s="44"/>
      <c r="G69" s="48">
        <v>411937</v>
      </c>
      <c r="H69" s="49">
        <v>0.5252</v>
      </c>
    </row>
    <row r="70" spans="1:8" s="45" customFormat="1" ht="15" hidden="1" x14ac:dyDescent="0.2">
      <c r="A70" s="44"/>
      <c r="B70" s="44"/>
      <c r="C70" s="44"/>
      <c r="D70" s="44"/>
      <c r="E70" s="44"/>
      <c r="F70" s="44"/>
      <c r="G70" s="48">
        <v>414605</v>
      </c>
      <c r="H70" s="49">
        <v>0.64170000000000005</v>
      </c>
    </row>
    <row r="71" spans="1:8" s="45" customFormat="1" ht="15" hidden="1" x14ac:dyDescent="0.2">
      <c r="A71" s="44"/>
      <c r="B71" s="44"/>
      <c r="C71" s="44"/>
      <c r="D71" s="44"/>
      <c r="E71" s="44"/>
      <c r="F71" s="44"/>
      <c r="G71" s="48">
        <v>421538</v>
      </c>
      <c r="H71" s="49">
        <v>0.41310000000000002</v>
      </c>
    </row>
    <row r="72" spans="1:8" s="45" customFormat="1" ht="15" hidden="1" x14ac:dyDescent="0.2">
      <c r="A72" s="44"/>
      <c r="B72" s="44"/>
      <c r="C72" s="44"/>
      <c r="D72" s="44"/>
      <c r="E72" s="44"/>
      <c r="F72" s="44"/>
      <c r="G72" s="48">
        <v>429963</v>
      </c>
      <c r="H72" s="49">
        <v>0.30930000000000002</v>
      </c>
    </row>
    <row r="73" spans="1:8" s="45" customFormat="1" ht="15" hidden="1" x14ac:dyDescent="0.2">
      <c r="A73" s="44"/>
      <c r="B73" s="44"/>
      <c r="C73" s="44"/>
      <c r="D73" s="44"/>
      <c r="E73" s="44"/>
      <c r="F73" s="44"/>
      <c r="G73" s="48">
        <v>437496</v>
      </c>
      <c r="H73" s="49">
        <v>0.70169999999999999</v>
      </c>
    </row>
    <row r="74" spans="1:8" s="45" customFormat="1" ht="15" hidden="1" x14ac:dyDescent="0.2">
      <c r="A74" s="44"/>
      <c r="B74" s="44"/>
      <c r="C74" s="44"/>
      <c r="D74" s="44"/>
      <c r="E74" s="44"/>
      <c r="F74" s="44"/>
      <c r="G74" s="48">
        <v>460312</v>
      </c>
      <c r="H74" s="49">
        <v>0.61070000000000002</v>
      </c>
    </row>
    <row r="75" spans="1:8" s="45" customFormat="1" ht="15" hidden="1" x14ac:dyDescent="0.2">
      <c r="A75" s="44"/>
      <c r="B75" s="44"/>
      <c r="C75" s="44"/>
      <c r="D75" s="44"/>
      <c r="E75" s="44"/>
      <c r="F75" s="44"/>
      <c r="G75" s="48">
        <v>466250</v>
      </c>
      <c r="H75" s="49">
        <v>0.49859999999999999</v>
      </c>
    </row>
    <row r="76" spans="1:8" s="45" customFormat="1" ht="15" hidden="1" x14ac:dyDescent="0.2">
      <c r="A76" s="44"/>
      <c r="B76" s="44"/>
      <c r="C76" s="44"/>
      <c r="D76" s="44"/>
      <c r="E76" s="44"/>
      <c r="F76" s="44"/>
      <c r="G76" s="48">
        <v>478887</v>
      </c>
      <c r="H76" s="49">
        <v>0.6</v>
      </c>
    </row>
    <row r="77" spans="1:8" s="45" customFormat="1" ht="15" hidden="1" x14ac:dyDescent="0.2">
      <c r="A77" s="44"/>
      <c r="B77" s="44"/>
      <c r="C77" s="44"/>
      <c r="D77" s="44"/>
      <c r="E77" s="44"/>
      <c r="F77" s="44"/>
      <c r="G77" s="48">
        <v>487525</v>
      </c>
      <c r="H77" s="49">
        <v>0.1444</v>
      </c>
    </row>
    <row r="78" spans="1:8" s="45" customFormat="1" ht="15" hidden="1" x14ac:dyDescent="0.2">
      <c r="A78" s="44"/>
      <c r="B78" s="44"/>
      <c r="C78" s="44"/>
      <c r="D78" s="44"/>
      <c r="E78" s="44"/>
      <c r="F78" s="44"/>
      <c r="G78" s="48">
        <v>488234</v>
      </c>
      <c r="H78" s="49">
        <v>0.62649999999999995</v>
      </c>
    </row>
    <row r="79" spans="1:8" s="45" customFormat="1" ht="15" hidden="1" x14ac:dyDescent="0.2">
      <c r="A79" s="44"/>
      <c r="B79" s="44"/>
      <c r="C79" s="44"/>
      <c r="D79" s="44"/>
      <c r="E79" s="44"/>
      <c r="F79" s="44"/>
      <c r="G79" s="48">
        <v>489833</v>
      </c>
      <c r="H79" s="49">
        <v>0.66769999999999996</v>
      </c>
    </row>
    <row r="80" spans="1:8" s="45" customFormat="1" ht="15" hidden="1" x14ac:dyDescent="0.2">
      <c r="A80" s="44"/>
      <c r="B80" s="44"/>
      <c r="C80" s="44"/>
      <c r="D80" s="44"/>
      <c r="E80" s="44"/>
      <c r="F80" s="44"/>
      <c r="G80" s="48">
        <v>490893</v>
      </c>
      <c r="H80" s="49">
        <v>0.43</v>
      </c>
    </row>
    <row r="81" spans="1:8" s="45" customFormat="1" ht="15" hidden="1" x14ac:dyDescent="0.2">
      <c r="A81" s="44"/>
      <c r="B81" s="44"/>
      <c r="C81" s="44"/>
      <c r="D81" s="44"/>
      <c r="E81" s="44"/>
      <c r="F81" s="44"/>
      <c r="G81" s="48">
        <v>506036</v>
      </c>
      <c r="H81" s="49">
        <v>0.40089999999999998</v>
      </c>
    </row>
    <row r="82" spans="1:8" s="45" customFormat="1" ht="15" hidden="1" x14ac:dyDescent="0.2">
      <c r="A82" s="44"/>
      <c r="B82" s="44"/>
      <c r="C82" s="44"/>
      <c r="D82" s="44"/>
      <c r="E82" s="44"/>
      <c r="F82" s="44"/>
      <c r="G82" s="48">
        <v>507016</v>
      </c>
      <c r="H82" s="49">
        <v>0.54500000000000004</v>
      </c>
    </row>
    <row r="83" spans="1:8" s="45" customFormat="1" ht="15" hidden="1" x14ac:dyDescent="0.2">
      <c r="A83" s="44"/>
      <c r="B83" s="44"/>
      <c r="C83" s="44"/>
      <c r="D83" s="44"/>
      <c r="E83" s="44"/>
      <c r="F83" s="44"/>
      <c r="G83" s="48">
        <v>509299</v>
      </c>
      <c r="H83" s="49">
        <v>0.51539999999999997</v>
      </c>
    </row>
    <row r="84" spans="1:8" s="45" customFormat="1" ht="15" hidden="1" x14ac:dyDescent="0.2">
      <c r="A84" s="44"/>
      <c r="B84" s="44"/>
      <c r="C84" s="44"/>
      <c r="D84" s="44"/>
      <c r="E84" s="44"/>
      <c r="F84" s="44"/>
      <c r="G84" s="48">
        <v>515396</v>
      </c>
      <c r="H84" s="49">
        <v>0.45910000000000001</v>
      </c>
    </row>
    <row r="85" spans="1:8" s="45" customFormat="1" ht="15" hidden="1" x14ac:dyDescent="0.2">
      <c r="A85" s="44"/>
      <c r="B85" s="44"/>
      <c r="C85" s="44"/>
      <c r="D85" s="44"/>
      <c r="E85" s="44"/>
      <c r="F85" s="44"/>
      <c r="G85" s="48">
        <v>518532</v>
      </c>
      <c r="H85" s="49">
        <v>0.2918</v>
      </c>
    </row>
    <row r="86" spans="1:8" s="45" customFormat="1" ht="15" hidden="1" x14ac:dyDescent="0.2">
      <c r="A86" s="44"/>
      <c r="B86" s="44"/>
      <c r="C86" s="44"/>
      <c r="D86" s="44"/>
      <c r="E86" s="44"/>
      <c r="F86" s="44"/>
      <c r="G86" s="48">
        <v>556005</v>
      </c>
      <c r="H86" s="49">
        <v>0.35249999999999998</v>
      </c>
    </row>
    <row r="87" spans="1:8" s="45" customFormat="1" ht="15" hidden="1" x14ac:dyDescent="0.2">
      <c r="A87" s="44"/>
      <c r="B87" s="44"/>
      <c r="C87" s="44"/>
      <c r="D87" s="44"/>
      <c r="E87" s="44"/>
      <c r="F87" s="44"/>
      <c r="G87" s="48">
        <v>564776</v>
      </c>
      <c r="H87" s="49">
        <v>0.51259999999999994</v>
      </c>
    </row>
    <row r="88" spans="1:8" s="45" customFormat="1" ht="15" hidden="1" x14ac:dyDescent="0.2">
      <c r="A88" s="44"/>
      <c r="B88" s="44"/>
      <c r="C88" s="44"/>
      <c r="D88" s="44"/>
      <c r="E88" s="44"/>
      <c r="F88" s="44"/>
      <c r="G88" s="48">
        <v>565276</v>
      </c>
      <c r="H88" s="49">
        <v>0.68559999999999999</v>
      </c>
    </row>
    <row r="89" spans="1:8" s="45" customFormat="1" ht="15" hidden="1" x14ac:dyDescent="0.2">
      <c r="A89" s="44"/>
      <c r="B89" s="44"/>
      <c r="C89" s="44"/>
      <c r="D89" s="44"/>
      <c r="E89" s="44"/>
      <c r="F89" s="44"/>
      <c r="G89" s="48">
        <v>570239</v>
      </c>
      <c r="H89" s="49">
        <v>0.71899999999999997</v>
      </c>
    </row>
    <row r="90" spans="1:8" s="45" customFormat="1" ht="15" hidden="1" x14ac:dyDescent="0.2">
      <c r="A90" s="44"/>
      <c r="B90" s="44"/>
      <c r="C90" s="44"/>
      <c r="D90" s="44"/>
      <c r="E90" s="44"/>
      <c r="F90" s="44"/>
      <c r="G90" s="48">
        <v>613815</v>
      </c>
      <c r="H90" s="49">
        <v>0.42980000000000002</v>
      </c>
    </row>
    <row r="91" spans="1:8" s="45" customFormat="1" ht="15" hidden="1" x14ac:dyDescent="0.2">
      <c r="A91" s="44"/>
      <c r="B91" s="44"/>
      <c r="C91" s="44"/>
      <c r="D91" s="44"/>
      <c r="E91" s="44"/>
      <c r="F91" s="44"/>
      <c r="G91" s="48">
        <v>614191</v>
      </c>
      <c r="H91" s="49">
        <v>0.57640000000000002</v>
      </c>
    </row>
    <row r="92" spans="1:8" s="45" customFormat="1" ht="15" hidden="1" x14ac:dyDescent="0.2">
      <c r="A92" s="44"/>
      <c r="B92" s="44"/>
      <c r="C92" s="44"/>
      <c r="D92" s="44"/>
      <c r="E92" s="44"/>
      <c r="F92" s="44"/>
      <c r="G92" s="48">
        <v>619179</v>
      </c>
      <c r="H92" s="49">
        <v>0.4103</v>
      </c>
    </row>
    <row r="93" spans="1:8" s="45" customFormat="1" ht="15" hidden="1" x14ac:dyDescent="0.2">
      <c r="A93" s="44"/>
      <c r="B93" s="44"/>
      <c r="C93" s="44"/>
      <c r="D93" s="44"/>
      <c r="E93" s="44"/>
      <c r="F93" s="44"/>
      <c r="G93" s="48">
        <v>621916</v>
      </c>
      <c r="H93" s="49">
        <v>0.37280000000000002</v>
      </c>
    </row>
    <row r="94" spans="1:8" s="45" customFormat="1" ht="15" hidden="1" x14ac:dyDescent="0.2">
      <c r="A94" s="44"/>
      <c r="B94" s="44"/>
      <c r="C94" s="44"/>
      <c r="D94" s="44"/>
      <c r="E94" s="44"/>
      <c r="F94" s="44"/>
      <c r="G94" s="48">
        <v>631592</v>
      </c>
      <c r="H94" s="49">
        <v>0.70820000000000005</v>
      </c>
    </row>
    <row r="95" spans="1:8" s="45" customFormat="1" ht="15" hidden="1" x14ac:dyDescent="0.2">
      <c r="A95" s="44"/>
      <c r="B95" s="44"/>
      <c r="C95" s="44"/>
      <c r="D95" s="44"/>
      <c r="E95" s="44"/>
      <c r="F95" s="44"/>
      <c r="G95" s="164">
        <v>633727</v>
      </c>
      <c r="H95" s="49">
        <v>0.37009999999999998</v>
      </c>
    </row>
    <row r="96" spans="1:8" s="45" customFormat="1" ht="15" hidden="1" x14ac:dyDescent="0.2">
      <c r="A96" s="44"/>
      <c r="B96" s="44"/>
      <c r="C96" s="44"/>
      <c r="D96" s="44"/>
      <c r="E96" s="44"/>
      <c r="F96" s="44"/>
      <c r="G96" s="164">
        <v>638746</v>
      </c>
      <c r="H96" s="49">
        <v>0.15720000000000001</v>
      </c>
    </row>
    <row r="97" spans="1:8" s="45" customFormat="1" ht="15" hidden="1" x14ac:dyDescent="0.2">
      <c r="A97" s="44"/>
      <c r="B97" s="44"/>
      <c r="C97" s="44"/>
      <c r="D97" s="44"/>
      <c r="E97" s="44"/>
      <c r="F97" s="44"/>
      <c r="G97" s="164">
        <v>640648</v>
      </c>
      <c r="H97" s="49">
        <v>0.37319999999999998</v>
      </c>
    </row>
    <row r="98" spans="1:8" s="45" customFormat="1" ht="15" hidden="1" x14ac:dyDescent="0.2">
      <c r="A98" s="44"/>
      <c r="B98" s="44"/>
      <c r="C98" s="44"/>
      <c r="D98" s="44"/>
      <c r="E98" s="44"/>
      <c r="F98" s="44"/>
      <c r="G98" s="164">
        <v>651563</v>
      </c>
      <c r="H98" s="49">
        <v>0.37009999999999998</v>
      </c>
    </row>
    <row r="99" spans="1:8" s="45" customFormat="1" ht="15" hidden="1" x14ac:dyDescent="0.2">
      <c r="A99" s="44"/>
      <c r="B99" s="44"/>
      <c r="C99" s="44"/>
      <c r="D99" s="44"/>
      <c r="E99" s="44"/>
      <c r="F99" s="44"/>
      <c r="G99" s="164">
        <v>655410</v>
      </c>
      <c r="H99" s="49">
        <v>0.7681</v>
      </c>
    </row>
    <row r="100" spans="1:8" s="45" customFormat="1" ht="15" hidden="1" x14ac:dyDescent="0.2">
      <c r="A100" s="44"/>
      <c r="B100" s="44"/>
      <c r="C100" s="44"/>
      <c r="D100" s="44"/>
      <c r="E100" s="44"/>
      <c r="F100" s="44"/>
      <c r="G100" s="164">
        <v>668496</v>
      </c>
      <c r="H100" s="49">
        <v>0.37009999999999998</v>
      </c>
    </row>
    <row r="101" spans="1:8" s="45" customFormat="1" ht="15" hidden="1" x14ac:dyDescent="0.2">
      <c r="A101" s="44"/>
      <c r="B101" s="44"/>
      <c r="C101" s="44"/>
      <c r="D101" s="44"/>
      <c r="E101" s="44"/>
      <c r="F101" s="44"/>
      <c r="G101" s="164">
        <v>675459</v>
      </c>
      <c r="H101" s="49">
        <v>0.57340000000000002</v>
      </c>
    </row>
    <row r="102" spans="1:8" s="45" customFormat="1" ht="15" hidden="1" x14ac:dyDescent="0.2">
      <c r="A102" s="44"/>
      <c r="B102" s="44"/>
      <c r="C102" s="44"/>
      <c r="D102" s="44"/>
      <c r="E102" s="44"/>
      <c r="F102" s="44"/>
      <c r="G102" s="164">
        <v>686944</v>
      </c>
      <c r="H102" s="49">
        <v>0.5615</v>
      </c>
    </row>
    <row r="103" spans="1:8" s="45" customFormat="1" ht="15" hidden="1" x14ac:dyDescent="0.2">
      <c r="A103" s="44"/>
      <c r="B103" s="44"/>
      <c r="C103" s="44"/>
      <c r="D103" s="44"/>
      <c r="E103" s="44"/>
      <c r="F103" s="44"/>
      <c r="G103" s="164">
        <v>713220</v>
      </c>
      <c r="H103" s="49">
        <v>0.66890000000000005</v>
      </c>
    </row>
    <row r="104" spans="1:8" s="45" customFormat="1" ht="15" hidden="1" x14ac:dyDescent="0.2">
      <c r="A104" s="44"/>
      <c r="B104" s="44"/>
      <c r="C104" s="44"/>
      <c r="D104" s="44"/>
      <c r="E104" s="44"/>
      <c r="F104" s="44"/>
      <c r="G104" s="164">
        <v>720805</v>
      </c>
      <c r="H104" s="49">
        <v>0.44469999999999998</v>
      </c>
    </row>
    <row r="105" spans="1:8" s="45" customFormat="1" ht="15" hidden="1" x14ac:dyDescent="0.2">
      <c r="A105" s="44"/>
      <c r="B105" s="44"/>
      <c r="C105" s="44"/>
      <c r="D105" s="44"/>
      <c r="E105" s="44"/>
      <c r="F105" s="44"/>
      <c r="G105" s="164">
        <v>723831</v>
      </c>
      <c r="H105" s="49">
        <v>0.56359999999999999</v>
      </c>
    </row>
    <row r="106" spans="1:8" s="45" customFormat="1" ht="15" hidden="1" x14ac:dyDescent="0.2">
      <c r="A106" s="44"/>
      <c r="B106" s="44"/>
      <c r="C106" s="44"/>
      <c r="D106" s="44"/>
      <c r="E106" s="44"/>
      <c r="F106" s="44"/>
      <c r="G106" s="164">
        <v>727981</v>
      </c>
      <c r="H106" s="49">
        <v>0.32600000000000001</v>
      </c>
    </row>
    <row r="107" spans="1:8" s="45" customFormat="1" ht="15" hidden="1" x14ac:dyDescent="0.2">
      <c r="A107" s="44"/>
      <c r="B107" s="44"/>
      <c r="C107" s="44"/>
      <c r="D107" s="44"/>
      <c r="E107" s="44"/>
      <c r="F107" s="44"/>
      <c r="G107" s="164">
        <v>730058</v>
      </c>
      <c r="H107" s="49">
        <v>0.48699999999999999</v>
      </c>
    </row>
    <row r="108" spans="1:8" s="45" customFormat="1" ht="15" hidden="1" x14ac:dyDescent="0.2">
      <c r="A108" s="44"/>
      <c r="B108" s="44"/>
      <c r="C108" s="44"/>
      <c r="D108" s="44"/>
      <c r="E108" s="44"/>
      <c r="F108" s="44"/>
      <c r="G108" s="211">
        <v>733408</v>
      </c>
      <c r="H108" s="49">
        <v>0.54249999999999998</v>
      </c>
    </row>
    <row r="109" spans="1:8" s="45" customFormat="1" ht="15" hidden="1" x14ac:dyDescent="0.2">
      <c r="A109" s="44"/>
      <c r="B109" s="44"/>
      <c r="C109" s="44"/>
      <c r="D109" s="44"/>
      <c r="E109" s="44"/>
      <c r="F109" s="44"/>
      <c r="G109" s="164">
        <v>735943</v>
      </c>
      <c r="H109" s="49">
        <v>0.51900000000000002</v>
      </c>
    </row>
    <row r="110" spans="1:8" s="45" customFormat="1" ht="15" hidden="1" x14ac:dyDescent="0.2">
      <c r="A110" s="44"/>
      <c r="B110" s="44"/>
      <c r="C110" s="44"/>
      <c r="D110" s="44"/>
      <c r="E110" s="44"/>
      <c r="F110" s="44"/>
      <c r="G110" s="164">
        <v>736001</v>
      </c>
      <c r="H110" s="49">
        <v>0.45590000000000003</v>
      </c>
    </row>
    <row r="111" spans="1:8" s="45" customFormat="1" ht="15" hidden="1" x14ac:dyDescent="0.2">
      <c r="A111" s="44"/>
      <c r="B111" s="44"/>
      <c r="C111" s="44"/>
      <c r="D111" s="44"/>
      <c r="E111" s="44"/>
      <c r="F111" s="44"/>
      <c r="G111" s="164">
        <v>739274</v>
      </c>
      <c r="H111" s="49">
        <v>0.75260000000000005</v>
      </c>
    </row>
    <row r="112" spans="1:8" s="45" customFormat="1" ht="15" hidden="1" x14ac:dyDescent="0.2">
      <c r="A112" s="44"/>
      <c r="B112" s="44"/>
      <c r="C112" s="44"/>
      <c r="D112" s="44"/>
      <c r="E112" s="44"/>
      <c r="F112" s="44"/>
      <c r="G112" s="164">
        <v>745097</v>
      </c>
      <c r="H112" s="49">
        <v>0.58979999999999999</v>
      </c>
    </row>
    <row r="113" spans="1:8" s="45" customFormat="1" ht="15" hidden="1" x14ac:dyDescent="0.2">
      <c r="A113" s="44"/>
      <c r="B113" s="44"/>
      <c r="C113" s="44"/>
      <c r="D113" s="44"/>
      <c r="E113" s="44"/>
      <c r="F113" s="44"/>
      <c r="G113" s="164">
        <v>748216</v>
      </c>
      <c r="H113" s="49">
        <v>0.30580000000000002</v>
      </c>
    </row>
    <row r="114" spans="1:8" s="45" customFormat="1" ht="15" hidden="1" x14ac:dyDescent="0.2">
      <c r="A114" s="44"/>
      <c r="B114" s="44"/>
      <c r="C114" s="44"/>
      <c r="D114" s="44"/>
      <c r="E114" s="44"/>
      <c r="F114" s="44"/>
      <c r="G114" s="164">
        <v>756648</v>
      </c>
      <c r="H114" s="49">
        <v>0.38729999999999998</v>
      </c>
    </row>
    <row r="115" spans="1:8" s="45" customFormat="1" ht="15" hidden="1" x14ac:dyDescent="0.2">
      <c r="A115" s="44"/>
      <c r="B115" s="44"/>
      <c r="C115" s="44"/>
      <c r="D115" s="44"/>
      <c r="E115" s="44"/>
      <c r="F115" s="44"/>
      <c r="G115" s="164">
        <v>768107</v>
      </c>
      <c r="H115" s="49">
        <v>0.7</v>
      </c>
    </row>
    <row r="116" spans="1:8" s="45" customFormat="1" ht="15" hidden="1" x14ac:dyDescent="0.2">
      <c r="A116" s="44"/>
      <c r="B116" s="44"/>
      <c r="C116" s="44"/>
      <c r="D116" s="44"/>
      <c r="E116" s="44"/>
      <c r="F116" s="44"/>
      <c r="G116" s="164">
        <v>774159</v>
      </c>
      <c r="H116" s="49">
        <v>0.66490000000000005</v>
      </c>
    </row>
    <row r="117" spans="1:8" s="45" customFormat="1" ht="15" hidden="1" x14ac:dyDescent="0.2">
      <c r="A117" s="44"/>
      <c r="B117" s="44"/>
      <c r="C117" s="44"/>
      <c r="D117" s="44"/>
      <c r="E117" s="44"/>
      <c r="F117" s="44"/>
      <c r="G117" s="164">
        <v>786328</v>
      </c>
      <c r="H117" s="49">
        <v>0.6573</v>
      </c>
    </row>
    <row r="118" spans="1:8" s="45" customFormat="1" ht="15" hidden="1" x14ac:dyDescent="0.2">
      <c r="A118" s="44"/>
      <c r="B118" s="44"/>
      <c r="C118" s="44"/>
      <c r="D118" s="44"/>
      <c r="E118" s="44"/>
      <c r="F118" s="44"/>
      <c r="G118" s="164">
        <v>793682</v>
      </c>
      <c r="H118" s="49">
        <v>0.497</v>
      </c>
    </row>
    <row r="119" spans="1:8" s="45" customFormat="1" ht="15" hidden="1" x14ac:dyDescent="0.2">
      <c r="A119" s="44"/>
      <c r="B119" s="44"/>
      <c r="C119" s="44"/>
      <c r="D119" s="44"/>
      <c r="E119" s="44"/>
      <c r="F119" s="44"/>
      <c r="G119" s="164">
        <v>800757</v>
      </c>
      <c r="H119" s="49">
        <v>0.37009999999999998</v>
      </c>
    </row>
    <row r="120" spans="1:8" s="45" customFormat="1" ht="15" hidden="1" x14ac:dyDescent="0.2">
      <c r="A120" s="44"/>
      <c r="B120" s="44"/>
      <c r="C120" s="44"/>
      <c r="D120" s="44"/>
      <c r="E120" s="44"/>
      <c r="F120" s="44"/>
      <c r="G120" s="164">
        <v>802824</v>
      </c>
      <c r="H120" s="49">
        <v>0.3821</v>
      </c>
    </row>
    <row r="121" spans="1:8" s="45" customFormat="1" ht="15" hidden="1" x14ac:dyDescent="0.2">
      <c r="A121" s="44"/>
      <c r="B121" s="44"/>
      <c r="C121" s="44"/>
      <c r="D121" s="44"/>
      <c r="E121" s="44"/>
      <c r="F121" s="44"/>
      <c r="G121" s="164">
        <v>810220</v>
      </c>
      <c r="H121" s="49">
        <v>0.55969999999999998</v>
      </c>
    </row>
    <row r="122" spans="1:8" s="45" customFormat="1" ht="15" hidden="1" x14ac:dyDescent="0.2">
      <c r="A122" s="44"/>
      <c r="B122" s="44"/>
      <c r="C122" s="44"/>
      <c r="D122" s="44"/>
      <c r="E122" s="44"/>
      <c r="F122" s="44"/>
      <c r="G122" s="164">
        <v>811722</v>
      </c>
      <c r="H122" s="49">
        <v>0.57199999999999995</v>
      </c>
    </row>
    <row r="123" spans="1:8" s="45" customFormat="1" ht="15" hidden="1" x14ac:dyDescent="0.2">
      <c r="A123" s="44"/>
      <c r="B123" s="44"/>
      <c r="C123" s="44"/>
      <c r="D123" s="44"/>
      <c r="E123" s="44"/>
      <c r="F123" s="44"/>
      <c r="G123" s="164">
        <v>818876</v>
      </c>
      <c r="H123" s="49">
        <v>0.62270000000000003</v>
      </c>
    </row>
    <row r="124" spans="1:8" s="45" customFormat="1" ht="15" hidden="1" x14ac:dyDescent="0.2">
      <c r="A124" s="44"/>
      <c r="B124" s="44"/>
      <c r="C124" s="44"/>
      <c r="D124" s="44"/>
      <c r="E124" s="44"/>
      <c r="F124" s="44"/>
      <c r="G124" s="164">
        <v>828834</v>
      </c>
      <c r="H124" s="49">
        <v>0.48520000000000002</v>
      </c>
    </row>
    <row r="125" spans="1:8" s="45" customFormat="1" ht="15" hidden="1" x14ac:dyDescent="0.2">
      <c r="A125" s="44"/>
      <c r="B125" s="44"/>
      <c r="C125" s="44"/>
      <c r="D125" s="44"/>
      <c r="E125" s="44"/>
      <c r="F125" s="44"/>
      <c r="G125" s="164">
        <v>831012</v>
      </c>
      <c r="H125" s="49">
        <v>0.5464</v>
      </c>
    </row>
    <row r="126" spans="1:8" s="45" customFormat="1" ht="15" hidden="1" x14ac:dyDescent="0.2">
      <c r="A126" s="44"/>
      <c r="B126" s="44"/>
      <c r="C126" s="44"/>
      <c r="D126" s="44"/>
      <c r="E126" s="44"/>
      <c r="F126" s="44"/>
      <c r="G126" s="164">
        <v>831064</v>
      </c>
      <c r="H126" s="49">
        <v>0.78</v>
      </c>
    </row>
    <row r="127" spans="1:8" s="45" customFormat="1" ht="15" hidden="1" x14ac:dyDescent="0.2">
      <c r="A127" s="44"/>
      <c r="B127" s="44"/>
      <c r="C127" s="44"/>
      <c r="D127" s="44"/>
      <c r="E127" s="44"/>
      <c r="F127" s="44"/>
      <c r="G127" s="164">
        <v>844052</v>
      </c>
      <c r="H127" s="49">
        <v>0.63149999999999995</v>
      </c>
    </row>
    <row r="128" spans="1:8" s="45" customFormat="1" ht="15" hidden="1" x14ac:dyDescent="0.2">
      <c r="A128" s="44"/>
      <c r="B128" s="44"/>
      <c r="C128" s="44"/>
      <c r="D128" s="44"/>
      <c r="E128" s="44"/>
      <c r="F128" s="44"/>
      <c r="G128" s="164">
        <v>851929</v>
      </c>
      <c r="H128" s="49">
        <v>0.37009999999999998</v>
      </c>
    </row>
    <row r="129" spans="1:8" s="45" customFormat="1" ht="15" hidden="1" x14ac:dyDescent="0.2">
      <c r="A129" s="44"/>
      <c r="B129" s="44"/>
      <c r="C129" s="44"/>
      <c r="D129" s="44"/>
      <c r="E129" s="44"/>
      <c r="F129" s="44"/>
      <c r="G129" s="164">
        <v>867608</v>
      </c>
      <c r="H129" s="49">
        <v>0.68530000000000002</v>
      </c>
    </row>
    <row r="130" spans="1:8" s="45" customFormat="1" ht="15" hidden="1" x14ac:dyDescent="0.2">
      <c r="A130" s="44"/>
      <c r="B130" s="44"/>
      <c r="C130" s="44"/>
      <c r="D130" s="44"/>
      <c r="E130" s="44"/>
      <c r="F130" s="44"/>
      <c r="G130" s="164">
        <v>868673</v>
      </c>
      <c r="H130" s="49">
        <v>0.44850000000000001</v>
      </c>
    </row>
    <row r="131" spans="1:8" s="45" customFormat="1" ht="15" hidden="1" x14ac:dyDescent="0.2">
      <c r="A131" s="44"/>
      <c r="B131" s="44"/>
      <c r="C131" s="44"/>
      <c r="D131" s="44"/>
      <c r="E131" s="44"/>
      <c r="F131" s="44"/>
      <c r="G131" s="164">
        <v>872523</v>
      </c>
      <c r="H131" s="49">
        <v>0.2051</v>
      </c>
    </row>
    <row r="132" spans="1:8" s="45" customFormat="1" ht="15" hidden="1" x14ac:dyDescent="0.2">
      <c r="A132" s="44"/>
      <c r="B132" s="44"/>
      <c r="C132" s="44"/>
      <c r="D132" s="44"/>
      <c r="E132" s="44"/>
      <c r="F132" s="44"/>
      <c r="G132" s="164">
        <v>889164</v>
      </c>
      <c r="H132" s="49">
        <v>0.55500000000000005</v>
      </c>
    </row>
    <row r="133" spans="1:8" s="45" customFormat="1" ht="15" hidden="1" x14ac:dyDescent="0.2">
      <c r="A133" s="44"/>
      <c r="B133" s="44"/>
      <c r="C133" s="44"/>
      <c r="D133" s="44"/>
      <c r="E133" s="44"/>
      <c r="F133" s="44"/>
      <c r="G133" s="164">
        <v>907231</v>
      </c>
      <c r="H133" s="49">
        <v>0.3</v>
      </c>
    </row>
    <row r="134" spans="1:8" s="45" customFormat="1" ht="15" hidden="1" x14ac:dyDescent="0.2">
      <c r="A134" s="44"/>
      <c r="B134" s="44"/>
      <c r="C134" s="44"/>
      <c r="D134" s="44"/>
      <c r="E134" s="44"/>
      <c r="F134" s="44"/>
      <c r="G134" s="164">
        <v>909911</v>
      </c>
      <c r="H134" s="49">
        <v>0.69869999999999988</v>
      </c>
    </row>
    <row r="135" spans="1:8" s="45" customFormat="1" ht="15" hidden="1" x14ac:dyDescent="0.2">
      <c r="A135" s="44"/>
      <c r="B135" s="44"/>
      <c r="C135" s="44"/>
      <c r="D135" s="44"/>
      <c r="E135" s="44"/>
      <c r="F135" s="44"/>
      <c r="G135" s="164">
        <v>911973</v>
      </c>
      <c r="H135" s="49">
        <v>5.5100000000000003E-2</v>
      </c>
    </row>
    <row r="136" spans="1:8" s="45" customFormat="1" ht="15" hidden="1" x14ac:dyDescent="0.2">
      <c r="A136" s="44"/>
      <c r="B136" s="44"/>
      <c r="C136" s="44"/>
      <c r="D136" s="44"/>
      <c r="E136" s="44"/>
      <c r="F136" s="44"/>
      <c r="G136" s="164">
        <v>924420</v>
      </c>
      <c r="H136" s="49">
        <v>0.64739999999999998</v>
      </c>
    </row>
    <row r="137" spans="1:8" s="45" customFormat="1" ht="15" hidden="1" x14ac:dyDescent="0.2">
      <c r="A137" s="44"/>
      <c r="B137" s="44"/>
      <c r="C137" s="44"/>
      <c r="D137" s="44"/>
      <c r="E137" s="44"/>
      <c r="F137" s="44"/>
      <c r="G137" s="164">
        <v>974763</v>
      </c>
      <c r="H137" s="49">
        <v>0.48649999999999999</v>
      </c>
    </row>
    <row r="138" spans="1:8" s="45" customFormat="1" ht="15" hidden="1" x14ac:dyDescent="0.2">
      <c r="A138" s="44"/>
      <c r="B138" s="44"/>
      <c r="C138" s="44"/>
      <c r="D138" s="44"/>
      <c r="E138" s="44"/>
      <c r="F138" s="44"/>
      <c r="G138" s="164">
        <v>977128</v>
      </c>
      <c r="H138" s="49">
        <v>0.41449999999999998</v>
      </c>
    </row>
    <row r="139" spans="1:8" s="45" customFormat="1" ht="15" hidden="1" x14ac:dyDescent="0.2">
      <c r="A139" s="44"/>
      <c r="B139" s="44"/>
      <c r="C139" s="44"/>
      <c r="D139" s="44"/>
      <c r="E139" s="44"/>
      <c r="F139" s="44"/>
      <c r="G139" s="164">
        <v>979210</v>
      </c>
      <c r="H139" s="49">
        <v>0.62180000000000002</v>
      </c>
    </row>
    <row r="140" spans="1:8" s="45" customFormat="1" ht="15" hidden="1" x14ac:dyDescent="0.2">
      <c r="A140" s="44"/>
      <c r="B140" s="44"/>
      <c r="C140" s="44"/>
      <c r="D140" s="44"/>
      <c r="E140" s="44"/>
      <c r="F140" s="44"/>
      <c r="G140" s="164">
        <v>983611</v>
      </c>
      <c r="H140" s="49">
        <v>0.64780000000000004</v>
      </c>
    </row>
    <row r="141" spans="1:8" s="45" customFormat="1" ht="15" hidden="1" x14ac:dyDescent="0.2">
      <c r="A141" s="44"/>
      <c r="B141" s="44"/>
      <c r="C141" s="44"/>
      <c r="D141" s="44"/>
      <c r="E141" s="44"/>
      <c r="F141" s="44"/>
      <c r="G141" s="164">
        <v>1017002</v>
      </c>
      <c r="H141" s="49">
        <v>0.68</v>
      </c>
    </row>
    <row r="142" spans="1:8" s="45" customFormat="1" ht="15" hidden="1" x14ac:dyDescent="0.2">
      <c r="A142" s="44"/>
      <c r="B142" s="44"/>
      <c r="C142" s="44"/>
      <c r="D142" s="44"/>
      <c r="E142" s="44"/>
      <c r="F142" s="44"/>
      <c r="G142" s="164">
        <v>1025994</v>
      </c>
      <c r="H142" s="49">
        <v>0.6</v>
      </c>
    </row>
    <row r="143" spans="1:8" s="45" customFormat="1" ht="15" hidden="1" x14ac:dyDescent="0.2">
      <c r="A143" s="44"/>
      <c r="B143" s="44"/>
      <c r="C143" s="44"/>
      <c r="D143" s="44"/>
      <c r="E143" s="44"/>
      <c r="F143" s="44"/>
      <c r="G143" s="164">
        <v>1031948</v>
      </c>
      <c r="H143" s="49">
        <v>0.50600000000000001</v>
      </c>
    </row>
    <row r="144" spans="1:8" s="45" customFormat="1" ht="15" hidden="1" x14ac:dyDescent="0.2">
      <c r="A144" s="44"/>
      <c r="B144" s="44"/>
      <c r="C144" s="44"/>
      <c r="D144" s="44"/>
      <c r="E144" s="44"/>
      <c r="F144" s="44"/>
      <c r="G144" s="164">
        <v>1035198</v>
      </c>
      <c r="H144" s="49">
        <v>0.38140000000000002</v>
      </c>
    </row>
    <row r="145" spans="1:8" s="45" customFormat="1" ht="15" hidden="1" x14ac:dyDescent="0.2">
      <c r="A145" s="44"/>
      <c r="B145" s="44"/>
      <c r="C145" s="44"/>
      <c r="D145" s="44"/>
      <c r="E145" s="44"/>
      <c r="F145" s="44"/>
      <c r="G145" s="164">
        <v>1036036</v>
      </c>
      <c r="H145" s="49">
        <v>0.62780000000000002</v>
      </c>
    </row>
    <row r="146" spans="1:8" s="45" customFormat="1" ht="15" hidden="1" x14ac:dyDescent="0.2">
      <c r="A146" s="44"/>
      <c r="B146" s="44"/>
      <c r="C146" s="44"/>
      <c r="D146" s="44"/>
      <c r="E146" s="44"/>
      <c r="F146" s="44"/>
      <c r="G146" s="164">
        <v>1070938</v>
      </c>
      <c r="H146" s="49">
        <v>0.44159999999999999</v>
      </c>
    </row>
    <row r="147" spans="1:8" s="45" customFormat="1" ht="15" hidden="1" x14ac:dyDescent="0.2">
      <c r="A147" s="44"/>
      <c r="B147" s="44"/>
      <c r="C147" s="44"/>
      <c r="D147" s="44"/>
      <c r="E147" s="44"/>
      <c r="F147" s="44"/>
      <c r="G147" s="164">
        <v>1079288</v>
      </c>
      <c r="H147" s="49">
        <v>0.55800000000000005</v>
      </c>
    </row>
    <row r="148" spans="1:8" s="45" customFormat="1" ht="15" hidden="1" x14ac:dyDescent="0.2">
      <c r="A148" s="44"/>
      <c r="B148" s="44"/>
      <c r="C148" s="44"/>
      <c r="D148" s="44"/>
      <c r="E148" s="44"/>
      <c r="F148" s="44"/>
      <c r="G148" s="164">
        <v>1170758</v>
      </c>
      <c r="H148" s="49">
        <v>0.22589999999999999</v>
      </c>
    </row>
    <row r="149" spans="1:8" s="45" customFormat="1" ht="15" hidden="1" x14ac:dyDescent="0.2">
      <c r="A149" s="44"/>
      <c r="B149" s="44"/>
      <c r="C149" s="44"/>
      <c r="D149" s="44"/>
      <c r="E149" s="44"/>
      <c r="F149" s="44"/>
      <c r="G149" s="164">
        <v>1174647</v>
      </c>
      <c r="H149" s="49">
        <v>0.47949999999999998</v>
      </c>
    </row>
    <row r="150" spans="1:8" s="45" customFormat="1" ht="15" hidden="1" x14ac:dyDescent="0.2">
      <c r="A150" s="44"/>
      <c r="B150" s="44"/>
      <c r="C150" s="44"/>
      <c r="D150" s="44"/>
      <c r="E150" s="44"/>
      <c r="F150" s="44"/>
      <c r="G150" s="164">
        <v>1184717</v>
      </c>
      <c r="H150" s="49">
        <v>0.37009999999999998</v>
      </c>
    </row>
    <row r="151" spans="1:8" s="45" customFormat="1" ht="15" hidden="1" x14ac:dyDescent="0.2">
      <c r="A151" s="44"/>
      <c r="B151" s="44"/>
      <c r="C151" s="44"/>
      <c r="D151" s="44"/>
      <c r="E151" s="44"/>
      <c r="F151" s="44"/>
      <c r="G151" s="164">
        <v>1188013</v>
      </c>
      <c r="H151" s="49">
        <v>0.69850000000000001</v>
      </c>
    </row>
    <row r="152" spans="1:8" s="45" customFormat="1" ht="15" hidden="1" x14ac:dyDescent="0.2">
      <c r="A152" s="44"/>
      <c r="B152" s="44"/>
      <c r="C152" s="44"/>
      <c r="D152" s="44"/>
      <c r="E152" s="44"/>
      <c r="F152" s="44"/>
      <c r="G152" s="164">
        <v>1193860</v>
      </c>
      <c r="H152" s="49">
        <v>0.56999999999999995</v>
      </c>
    </row>
    <row r="153" spans="1:8" s="45" customFormat="1" ht="15" hidden="1" x14ac:dyDescent="0.2">
      <c r="A153" s="44"/>
      <c r="B153" s="44"/>
      <c r="C153" s="44"/>
      <c r="D153" s="44"/>
      <c r="E153" s="44"/>
      <c r="F153" s="44"/>
      <c r="G153" s="164">
        <v>1199755</v>
      </c>
      <c r="H153" s="49">
        <v>0.74329999999999996</v>
      </c>
    </row>
    <row r="154" spans="1:8" s="45" customFormat="1" ht="15" hidden="1" x14ac:dyDescent="0.2">
      <c r="A154" s="44"/>
      <c r="B154" s="44"/>
      <c r="C154" s="44"/>
      <c r="D154" s="44"/>
      <c r="E154" s="44"/>
      <c r="F154" s="44"/>
      <c r="G154" s="164">
        <v>1206844</v>
      </c>
      <c r="H154" s="49">
        <v>0.63149999999999995</v>
      </c>
    </row>
    <row r="155" spans="1:8" s="45" customFormat="1" ht="15" hidden="1" x14ac:dyDescent="0.2">
      <c r="A155" s="44"/>
      <c r="B155" s="44"/>
      <c r="C155" s="44"/>
      <c r="D155" s="44"/>
      <c r="E155" s="44"/>
      <c r="F155" s="44"/>
      <c r="G155" s="164">
        <v>1232107</v>
      </c>
      <c r="H155" s="49">
        <v>0.37009999999999998</v>
      </c>
    </row>
    <row r="156" spans="1:8" s="45" customFormat="1" ht="15" hidden="1" x14ac:dyDescent="0.2">
      <c r="A156" s="44"/>
      <c r="B156" s="44"/>
      <c r="C156" s="44"/>
      <c r="D156" s="44"/>
      <c r="E156" s="44"/>
      <c r="F156" s="44"/>
      <c r="G156" s="164">
        <v>1236842</v>
      </c>
      <c r="H156" s="49">
        <v>0.37740000000000001</v>
      </c>
    </row>
    <row r="157" spans="1:8" s="45" customFormat="1" ht="15" hidden="1" x14ac:dyDescent="0.2">
      <c r="A157" s="44"/>
      <c r="B157" s="44"/>
      <c r="C157" s="44"/>
      <c r="D157" s="44"/>
      <c r="E157" s="44"/>
      <c r="F157" s="44"/>
      <c r="G157" s="164">
        <v>1246563</v>
      </c>
      <c r="H157" s="49">
        <v>0.68540000000000001</v>
      </c>
    </row>
    <row r="158" spans="1:8" s="45" customFormat="1" ht="15" hidden="1" x14ac:dyDescent="0.2">
      <c r="A158" s="44"/>
      <c r="B158" s="44"/>
      <c r="C158" s="44"/>
      <c r="D158" s="44"/>
      <c r="E158" s="44"/>
      <c r="F158" s="44"/>
      <c r="G158" s="164">
        <v>1252376</v>
      </c>
      <c r="H158" s="49">
        <v>0.59489999999999998</v>
      </c>
    </row>
    <row r="159" spans="1:8" s="45" customFormat="1" ht="15" hidden="1" x14ac:dyDescent="0.2">
      <c r="A159" s="44"/>
      <c r="B159" s="44"/>
      <c r="C159" s="44"/>
      <c r="D159" s="44"/>
      <c r="E159" s="44"/>
      <c r="F159" s="44"/>
      <c r="G159" s="164">
        <v>1260060</v>
      </c>
      <c r="H159" s="49">
        <v>0.3427</v>
      </c>
    </row>
    <row r="160" spans="1:8" s="45" customFormat="1" ht="15" hidden="1" x14ac:dyDescent="0.2">
      <c r="A160" s="44"/>
      <c r="B160" s="44"/>
      <c r="C160" s="44"/>
      <c r="D160" s="44"/>
      <c r="E160" s="44"/>
      <c r="F160" s="44"/>
      <c r="G160" s="164">
        <v>1263741</v>
      </c>
      <c r="H160" s="49">
        <v>0.37009999999999998</v>
      </c>
    </row>
    <row r="161" spans="1:8" s="45" customFormat="1" ht="15" hidden="1" x14ac:dyDescent="0.2">
      <c r="A161" s="44"/>
      <c r="B161" s="44"/>
      <c r="C161" s="44"/>
      <c r="D161" s="44"/>
      <c r="E161" s="44"/>
      <c r="F161" s="44"/>
      <c r="G161" s="164">
        <v>1284854</v>
      </c>
      <c r="H161" s="49">
        <v>0.35470000000000002</v>
      </c>
    </row>
    <row r="162" spans="1:8" s="45" customFormat="1" ht="15" hidden="1" x14ac:dyDescent="0.2">
      <c r="A162" s="44"/>
      <c r="B162" s="44"/>
      <c r="C162" s="44"/>
      <c r="D162" s="44"/>
      <c r="E162" s="44"/>
      <c r="F162" s="44"/>
      <c r="G162" s="164">
        <v>1312972</v>
      </c>
      <c r="H162" s="49">
        <v>0.37009999999999998</v>
      </c>
    </row>
    <row r="163" spans="1:8" s="45" customFormat="1" ht="15" hidden="1" x14ac:dyDescent="0.2">
      <c r="A163" s="44"/>
      <c r="B163" s="44"/>
      <c r="C163" s="44"/>
      <c r="D163" s="44"/>
      <c r="E163" s="44"/>
      <c r="F163" s="44"/>
      <c r="G163" s="164">
        <v>1315242</v>
      </c>
      <c r="H163" s="49">
        <v>0.2084</v>
      </c>
    </row>
    <row r="164" spans="1:8" s="45" customFormat="1" ht="15" hidden="1" x14ac:dyDescent="0.2">
      <c r="A164" s="44"/>
      <c r="B164" s="44"/>
      <c r="C164" s="44"/>
      <c r="D164" s="44"/>
      <c r="E164" s="44"/>
      <c r="F164" s="44"/>
      <c r="G164" s="164">
        <v>1316545</v>
      </c>
      <c r="H164" s="49">
        <v>0.45750000000000002</v>
      </c>
    </row>
    <row r="165" spans="1:8" s="45" customFormat="1" ht="15" hidden="1" x14ac:dyDescent="0.2">
      <c r="A165" s="44"/>
      <c r="B165" s="44"/>
      <c r="C165" s="44"/>
      <c r="D165" s="44"/>
      <c r="E165" s="44"/>
      <c r="F165" s="44"/>
      <c r="G165" s="164">
        <v>1329317</v>
      </c>
      <c r="H165" s="49">
        <v>0.80640000000000001</v>
      </c>
    </row>
    <row r="166" spans="1:8" s="45" customFormat="1" ht="15" hidden="1" x14ac:dyDescent="0.2">
      <c r="A166" s="44"/>
      <c r="B166" s="44"/>
      <c r="C166" s="44"/>
      <c r="D166" s="44"/>
      <c r="E166" s="44"/>
      <c r="F166" s="44"/>
      <c r="G166" s="164">
        <v>1334397</v>
      </c>
      <c r="H166" s="49">
        <v>0.90639999999999998</v>
      </c>
    </row>
    <row r="167" spans="1:8" s="45" customFormat="1" ht="15" hidden="1" x14ac:dyDescent="0.2">
      <c r="A167" s="44"/>
      <c r="B167" s="44"/>
      <c r="C167" s="44"/>
      <c r="D167" s="44"/>
      <c r="E167" s="44"/>
      <c r="F167" s="44"/>
      <c r="G167" s="164">
        <v>1341126</v>
      </c>
      <c r="H167" s="49">
        <v>0.53400000000000003</v>
      </c>
    </row>
    <row r="168" spans="1:8" s="45" customFormat="1" ht="15" hidden="1" x14ac:dyDescent="0.2">
      <c r="A168" s="44"/>
      <c r="B168" s="44"/>
      <c r="C168" s="44"/>
      <c r="D168" s="44"/>
      <c r="E168" s="44"/>
      <c r="F168" s="44"/>
      <c r="G168" s="164">
        <v>1374720</v>
      </c>
      <c r="H168" s="49">
        <v>0.32600000000000001</v>
      </c>
    </row>
    <row r="169" spans="1:8" s="45" customFormat="1" ht="15" hidden="1" x14ac:dyDescent="0.2">
      <c r="A169" s="44"/>
      <c r="B169" s="44"/>
      <c r="C169" s="44"/>
      <c r="D169" s="44"/>
      <c r="E169" s="44"/>
      <c r="F169" s="44"/>
      <c r="G169" s="164">
        <v>1403824</v>
      </c>
      <c r="H169" s="49">
        <v>0.80500000000000005</v>
      </c>
    </row>
    <row r="170" spans="1:8" s="45" customFormat="1" ht="15" hidden="1" x14ac:dyDescent="0.2">
      <c r="A170" s="44"/>
      <c r="B170" s="44"/>
      <c r="C170" s="44"/>
      <c r="D170" s="44"/>
      <c r="E170" s="44"/>
      <c r="F170" s="44"/>
      <c r="G170" s="164">
        <v>1407562</v>
      </c>
      <c r="H170" s="49">
        <v>0.30570000000000003</v>
      </c>
    </row>
    <row r="171" spans="1:8" s="45" customFormat="1" ht="15" hidden="1" x14ac:dyDescent="0.2">
      <c r="A171" s="44"/>
      <c r="B171" s="44"/>
      <c r="C171" s="44"/>
      <c r="D171" s="44"/>
      <c r="E171" s="44"/>
      <c r="F171" s="44"/>
      <c r="G171" s="164">
        <v>1437022</v>
      </c>
      <c r="H171" s="49">
        <v>0.58330000000000004</v>
      </c>
    </row>
    <row r="172" spans="1:8" s="45" customFormat="1" ht="15" hidden="1" x14ac:dyDescent="0.2">
      <c r="A172" s="44"/>
      <c r="B172" s="44"/>
      <c r="C172" s="44"/>
      <c r="D172" s="44"/>
      <c r="E172" s="44"/>
      <c r="F172" s="44"/>
      <c r="G172" s="164">
        <v>1444984</v>
      </c>
      <c r="H172" s="49">
        <v>0.68179999999999996</v>
      </c>
    </row>
    <row r="173" spans="1:8" s="45" customFormat="1" ht="15" hidden="1" x14ac:dyDescent="0.2">
      <c r="A173" s="44"/>
      <c r="B173" s="44"/>
      <c r="C173" s="44"/>
      <c r="D173" s="44"/>
      <c r="E173" s="44"/>
      <c r="F173" s="44"/>
      <c r="G173" s="164">
        <v>1456892</v>
      </c>
      <c r="H173" s="49">
        <v>0.59589999999999999</v>
      </c>
    </row>
    <row r="174" spans="1:8" s="45" customFormat="1" ht="15" hidden="1" x14ac:dyDescent="0.2">
      <c r="A174" s="44"/>
      <c r="B174" s="44"/>
      <c r="C174" s="44"/>
      <c r="D174" s="44"/>
      <c r="E174" s="44"/>
      <c r="F174" s="44"/>
      <c r="G174" s="164">
        <v>1457680</v>
      </c>
      <c r="H174" s="49">
        <v>0.2651</v>
      </c>
    </row>
    <row r="175" spans="1:8" s="45" customFormat="1" ht="15" hidden="1" x14ac:dyDescent="0.2">
      <c r="A175" s="44"/>
      <c r="B175" s="44"/>
      <c r="C175" s="44"/>
      <c r="D175" s="44"/>
      <c r="E175" s="44"/>
      <c r="F175" s="44"/>
      <c r="G175" s="164">
        <v>1458661</v>
      </c>
      <c r="H175" s="49">
        <v>0.55989999999999995</v>
      </c>
    </row>
    <row r="176" spans="1:8" s="45" customFormat="1" ht="15" hidden="1" x14ac:dyDescent="0.2">
      <c r="A176" s="44"/>
      <c r="B176" s="44"/>
      <c r="C176" s="44"/>
      <c r="D176" s="44"/>
      <c r="E176" s="44"/>
      <c r="F176" s="44"/>
      <c r="G176" s="164">
        <v>1479590</v>
      </c>
      <c r="H176" s="49">
        <v>0.37140000000000001</v>
      </c>
    </row>
    <row r="177" spans="1:8" s="45" customFormat="1" ht="15" hidden="1" x14ac:dyDescent="0.2">
      <c r="A177" s="44"/>
      <c r="B177" s="44"/>
      <c r="C177" s="44"/>
      <c r="D177" s="44"/>
      <c r="E177" s="44"/>
      <c r="F177" s="44"/>
      <c r="G177" s="164">
        <v>1488258</v>
      </c>
      <c r="H177" s="49">
        <v>0.27689999999999998</v>
      </c>
    </row>
    <row r="178" spans="1:8" s="45" customFormat="1" ht="15" hidden="1" x14ac:dyDescent="0.2">
      <c r="A178" s="44"/>
      <c r="B178" s="44"/>
      <c r="C178" s="44"/>
      <c r="D178" s="44"/>
      <c r="E178" s="44"/>
      <c r="F178" s="44"/>
      <c r="G178" s="164">
        <v>1491057</v>
      </c>
      <c r="H178" s="49">
        <v>0.51149999999999995</v>
      </c>
    </row>
    <row r="179" spans="1:8" s="45" customFormat="1" ht="15" hidden="1" x14ac:dyDescent="0.2">
      <c r="A179" s="44"/>
      <c r="B179" s="44"/>
      <c r="C179" s="44"/>
      <c r="D179" s="44"/>
      <c r="E179" s="44"/>
      <c r="F179" s="44"/>
      <c r="G179" s="164">
        <v>1492720</v>
      </c>
      <c r="H179" s="49">
        <v>0.78359999999999996</v>
      </c>
    </row>
    <row r="180" spans="1:8" s="45" customFormat="1" ht="15" hidden="1" x14ac:dyDescent="0.2">
      <c r="A180" s="44"/>
      <c r="B180" s="44"/>
      <c r="C180" s="44"/>
      <c r="D180" s="44"/>
      <c r="E180" s="44"/>
      <c r="F180" s="44"/>
      <c r="G180" s="164">
        <v>1495914</v>
      </c>
      <c r="H180" s="49">
        <v>0.50919999999999999</v>
      </c>
    </row>
    <row r="181" spans="1:8" s="45" customFormat="1" ht="15" hidden="1" x14ac:dyDescent="0.2">
      <c r="A181" s="44"/>
      <c r="B181" s="44"/>
      <c r="C181" s="44"/>
      <c r="D181" s="44"/>
      <c r="E181" s="44"/>
      <c r="F181" s="44"/>
      <c r="G181" s="164">
        <v>1496472</v>
      </c>
      <c r="H181" s="49">
        <v>0.42770000000000002</v>
      </c>
    </row>
    <row r="182" spans="1:8" s="45" customFormat="1" ht="15" hidden="1" x14ac:dyDescent="0.2">
      <c r="A182" s="44"/>
      <c r="B182" s="44"/>
      <c r="C182" s="44"/>
      <c r="D182" s="44"/>
      <c r="E182" s="44"/>
      <c r="F182" s="44"/>
      <c r="G182" s="164">
        <v>1497460</v>
      </c>
      <c r="H182" s="49">
        <v>0.62590000000000001</v>
      </c>
    </row>
    <row r="183" spans="1:8" s="45" customFormat="1" ht="15" hidden="1" x14ac:dyDescent="0.2">
      <c r="A183" s="44"/>
      <c r="B183" s="44"/>
      <c r="C183" s="44"/>
      <c r="D183" s="44"/>
      <c r="E183" s="44"/>
      <c r="F183" s="44"/>
      <c r="G183" s="164">
        <v>1505325</v>
      </c>
      <c r="H183" s="49">
        <v>0.71350000000000002</v>
      </c>
    </row>
    <row r="184" spans="1:8" s="45" customFormat="1" ht="15" hidden="1" x14ac:dyDescent="0.2">
      <c r="A184" s="44"/>
      <c r="B184" s="44"/>
      <c r="C184" s="44"/>
      <c r="D184" s="44"/>
      <c r="E184" s="44"/>
      <c r="F184" s="44"/>
      <c r="G184" s="164">
        <v>1509324</v>
      </c>
      <c r="H184" s="49">
        <v>0.69089999999999996</v>
      </c>
    </row>
    <row r="185" spans="1:8" s="45" customFormat="1" ht="15" hidden="1" x14ac:dyDescent="0.2">
      <c r="A185" s="44"/>
      <c r="B185" s="44"/>
      <c r="C185" s="44"/>
      <c r="D185" s="44"/>
      <c r="E185" s="44"/>
      <c r="F185" s="44"/>
      <c r="G185" s="164">
        <v>1509525</v>
      </c>
      <c r="H185" s="49">
        <v>0.63890000000000002</v>
      </c>
    </row>
    <row r="186" spans="1:8" s="45" customFormat="1" ht="15" hidden="1" x14ac:dyDescent="0.2">
      <c r="A186" s="44"/>
      <c r="B186" s="44"/>
      <c r="C186" s="44"/>
      <c r="D186" s="44"/>
      <c r="E186" s="44"/>
      <c r="F186" s="44"/>
      <c r="G186" s="164">
        <v>1517612</v>
      </c>
      <c r="H186" s="49">
        <v>0.62429999999999997</v>
      </c>
    </row>
    <row r="187" spans="1:8" s="45" customFormat="1" ht="15" hidden="1" x14ac:dyDescent="0.2">
      <c r="A187" s="44"/>
      <c r="B187" s="44"/>
      <c r="C187" s="44"/>
      <c r="D187" s="44"/>
      <c r="E187" s="44"/>
      <c r="F187" s="44"/>
      <c r="G187" s="164">
        <v>1520015</v>
      </c>
      <c r="H187" s="49">
        <v>0.72799999999999998</v>
      </c>
    </row>
    <row r="188" spans="1:8" s="45" customFormat="1" ht="15" hidden="1" x14ac:dyDescent="0.2">
      <c r="A188" s="44"/>
      <c r="B188" s="44"/>
      <c r="C188" s="44"/>
      <c r="D188" s="44"/>
      <c r="E188" s="44"/>
      <c r="F188" s="44"/>
      <c r="G188" s="164">
        <v>1530885</v>
      </c>
      <c r="H188" s="49">
        <v>0.55420000000000003</v>
      </c>
    </row>
    <row r="189" spans="1:8" s="45" customFormat="1" ht="15" hidden="1" x14ac:dyDescent="0.2">
      <c r="A189" s="44"/>
      <c r="B189" s="44"/>
      <c r="C189" s="44"/>
      <c r="D189" s="44"/>
      <c r="E189" s="44"/>
      <c r="F189" s="44"/>
      <c r="G189" s="164">
        <v>1535361</v>
      </c>
      <c r="H189" s="49">
        <v>0.46260000000000001</v>
      </c>
    </row>
    <row r="190" spans="1:8" s="45" customFormat="1" ht="15" hidden="1" x14ac:dyDescent="0.2">
      <c r="A190" s="44"/>
      <c r="B190" s="44"/>
      <c r="C190" s="44"/>
      <c r="D190" s="44"/>
      <c r="E190" s="44"/>
      <c r="F190" s="44"/>
      <c r="G190" s="164">
        <v>1536011</v>
      </c>
      <c r="H190" s="49">
        <v>0.33169999999999999</v>
      </c>
    </row>
    <row r="191" spans="1:8" s="45" customFormat="1" ht="15" hidden="1" x14ac:dyDescent="0.2">
      <c r="A191" s="44"/>
      <c r="B191" s="44"/>
      <c r="C191" s="44"/>
      <c r="D191" s="44"/>
      <c r="E191" s="44"/>
      <c r="F191" s="44"/>
      <c r="G191" s="164">
        <v>1552903</v>
      </c>
      <c r="H191" s="49">
        <v>0.55310000000000004</v>
      </c>
    </row>
    <row r="192" spans="1:8" s="45" customFormat="1" ht="15" hidden="1" x14ac:dyDescent="0.2">
      <c r="A192" s="44"/>
      <c r="B192" s="44"/>
      <c r="C192" s="44"/>
      <c r="D192" s="44"/>
      <c r="E192" s="44"/>
      <c r="F192" s="44"/>
      <c r="G192" s="164">
        <v>1552905</v>
      </c>
      <c r="H192" s="49">
        <v>0.54779999999999995</v>
      </c>
    </row>
    <row r="193" spans="1:8" s="45" customFormat="1" ht="15" hidden="1" x14ac:dyDescent="0.2">
      <c r="A193" s="44"/>
      <c r="B193" s="44"/>
      <c r="C193" s="44"/>
      <c r="D193" s="44"/>
      <c r="E193" s="44"/>
      <c r="F193" s="44"/>
      <c r="G193" s="164">
        <v>1553631</v>
      </c>
      <c r="H193" s="49">
        <v>0.54049999999999998</v>
      </c>
    </row>
    <row r="194" spans="1:8" s="45" customFormat="1" ht="15" hidden="1" x14ac:dyDescent="0.2">
      <c r="A194" s="44"/>
      <c r="B194" s="44"/>
      <c r="C194" s="44"/>
      <c r="D194" s="44"/>
      <c r="E194" s="44"/>
      <c r="F194" s="44"/>
      <c r="G194" s="211">
        <v>1553636</v>
      </c>
      <c r="H194" s="49">
        <v>0.5554</v>
      </c>
    </row>
    <row r="195" spans="1:8" s="45" customFormat="1" ht="15" hidden="1" x14ac:dyDescent="0.2">
      <c r="A195" s="44"/>
      <c r="B195" s="44"/>
      <c r="C195" s="44"/>
      <c r="D195" s="44"/>
      <c r="E195" s="44"/>
      <c r="F195" s="44"/>
      <c r="G195" s="164">
        <v>1555186</v>
      </c>
      <c r="H195" s="49">
        <v>0.4536</v>
      </c>
    </row>
    <row r="196" spans="1:8" s="45" customFormat="1" ht="15" hidden="1" x14ac:dyDescent="0.2">
      <c r="A196" s="44"/>
      <c r="B196" s="44"/>
      <c r="C196" s="44"/>
      <c r="D196" s="44"/>
      <c r="E196" s="44"/>
      <c r="F196" s="44"/>
      <c r="G196" s="164">
        <v>1563240</v>
      </c>
      <c r="H196" s="49">
        <v>0.52769999999999995</v>
      </c>
    </row>
    <row r="197" spans="1:8" s="45" customFormat="1" ht="15" hidden="1" x14ac:dyDescent="0.2">
      <c r="A197" s="44"/>
      <c r="B197" s="44"/>
      <c r="C197" s="44"/>
      <c r="D197" s="44"/>
      <c r="E197" s="44"/>
      <c r="F197" s="44"/>
      <c r="G197" s="164">
        <v>1570399</v>
      </c>
      <c r="H197" s="49">
        <v>0.44280000000000003</v>
      </c>
    </row>
    <row r="198" spans="1:8" s="45" customFormat="1" ht="15" hidden="1" x14ac:dyDescent="0.2">
      <c r="A198" s="44"/>
      <c r="B198" s="44"/>
      <c r="C198" s="44"/>
      <c r="D198" s="44"/>
      <c r="E198" s="44"/>
      <c r="F198" s="44"/>
      <c r="G198" s="164">
        <v>1571522</v>
      </c>
      <c r="H198" s="49">
        <v>0.56100000000000005</v>
      </c>
    </row>
    <row r="199" spans="1:8" s="45" customFormat="1" ht="15" hidden="1" x14ac:dyDescent="0.2">
      <c r="A199" s="44"/>
      <c r="B199" s="44"/>
      <c r="C199" s="44"/>
      <c r="D199" s="44"/>
      <c r="E199" s="44"/>
      <c r="F199" s="44"/>
      <c r="G199" s="164">
        <v>1615861</v>
      </c>
      <c r="H199" s="49">
        <v>0.36959999999999998</v>
      </c>
    </row>
    <row r="200" spans="1:8" s="45" customFormat="1" ht="15" hidden="1" x14ac:dyDescent="0.2">
      <c r="A200" s="44"/>
      <c r="B200" s="44"/>
      <c r="C200" s="44"/>
      <c r="D200" s="44"/>
      <c r="E200" s="44"/>
      <c r="F200" s="44"/>
      <c r="G200" s="164">
        <v>1620951</v>
      </c>
      <c r="H200" s="49">
        <v>0.61639999999999995</v>
      </c>
    </row>
    <row r="201" spans="1:8" s="45" customFormat="1" ht="15" hidden="1" x14ac:dyDescent="0.2">
      <c r="A201" s="44"/>
      <c r="B201" s="44"/>
      <c r="C201" s="44"/>
      <c r="D201" s="44"/>
      <c r="E201" s="44"/>
      <c r="F201" s="44"/>
      <c r="G201" s="164">
        <v>1621540</v>
      </c>
      <c r="H201" s="49">
        <v>0.78269999999999995</v>
      </c>
    </row>
    <row r="202" spans="1:8" s="45" customFormat="1" ht="15" hidden="1" x14ac:dyDescent="0.2">
      <c r="A202" s="44"/>
      <c r="B202" s="44"/>
      <c r="C202" s="44"/>
      <c r="D202" s="44"/>
      <c r="E202" s="44"/>
      <c r="F202" s="44"/>
      <c r="G202" s="164">
        <v>1633898</v>
      </c>
      <c r="H202" s="49">
        <v>0.61990000000000001</v>
      </c>
    </row>
    <row r="203" spans="1:8" s="45" customFormat="1" ht="15" hidden="1" x14ac:dyDescent="0.2">
      <c r="A203" s="44"/>
      <c r="B203" s="44"/>
      <c r="C203" s="44"/>
      <c r="D203" s="44"/>
      <c r="E203" s="44"/>
      <c r="F203" s="44"/>
      <c r="G203" s="164">
        <v>1663788</v>
      </c>
      <c r="H203" s="49">
        <v>0.43099999999999999</v>
      </c>
    </row>
    <row r="204" spans="1:8" s="45" customFormat="1" ht="15" hidden="1" x14ac:dyDescent="0.2">
      <c r="A204" s="44"/>
      <c r="B204" s="44"/>
      <c r="C204" s="44"/>
      <c r="D204" s="44"/>
      <c r="E204" s="44"/>
      <c r="F204" s="44"/>
      <c r="G204" s="164">
        <v>1727451</v>
      </c>
      <c r="H204" s="49">
        <v>0.38179999999999997</v>
      </c>
    </row>
    <row r="205" spans="1:8" s="45" customFormat="1" ht="15" hidden="1" x14ac:dyDescent="0.2">
      <c r="A205" s="44"/>
      <c r="B205" s="44"/>
      <c r="C205" s="44"/>
      <c r="D205" s="44"/>
      <c r="E205" s="44"/>
      <c r="F205" s="44"/>
      <c r="G205" s="164">
        <v>1769611</v>
      </c>
      <c r="H205" s="49">
        <v>0.64449999999999996</v>
      </c>
    </row>
    <row r="206" spans="1:8" s="45" customFormat="1" ht="15" hidden="1" x14ac:dyDescent="0.2">
      <c r="A206" s="44"/>
      <c r="B206" s="44"/>
      <c r="C206" s="44"/>
      <c r="D206" s="44"/>
      <c r="E206" s="44"/>
      <c r="F206" s="44"/>
      <c r="G206" s="164">
        <v>1775781</v>
      </c>
      <c r="H206" s="49">
        <v>0.54720000000000002</v>
      </c>
    </row>
    <row r="207" spans="1:8" s="45" customFormat="1" ht="15" hidden="1" x14ac:dyDescent="0.2">
      <c r="A207" s="44"/>
      <c r="B207" s="44"/>
      <c r="C207" s="44"/>
      <c r="D207" s="44"/>
      <c r="E207" s="44"/>
      <c r="F207" s="44"/>
      <c r="G207" s="164">
        <v>1775782</v>
      </c>
      <c r="H207" s="49">
        <v>0.76380000000000003</v>
      </c>
    </row>
    <row r="208" spans="1:8" s="45" customFormat="1" ht="15" hidden="1" x14ac:dyDescent="0.2">
      <c r="A208" s="44"/>
      <c r="B208" s="44"/>
      <c r="C208" s="44"/>
      <c r="D208" s="44"/>
      <c r="E208" s="44"/>
      <c r="F208" s="44"/>
      <c r="G208" s="164">
        <v>1786850</v>
      </c>
      <c r="H208" s="49">
        <v>0.57599999999999996</v>
      </c>
    </row>
    <row r="209" spans="1:8" s="45" customFormat="1" ht="15" hidden="1" x14ac:dyDescent="0.2">
      <c r="A209" s="44"/>
      <c r="B209" s="44"/>
      <c r="C209" s="44"/>
      <c r="D209" s="44"/>
      <c r="E209" s="44"/>
      <c r="F209" s="44"/>
      <c r="G209" s="164">
        <v>1788968</v>
      </c>
      <c r="H209" s="49">
        <v>0.37009999999999998</v>
      </c>
    </row>
    <row r="210" spans="1:8" s="45" customFormat="1" ht="15" hidden="1" x14ac:dyDescent="0.2">
      <c r="A210" s="44"/>
      <c r="B210" s="44"/>
      <c r="C210" s="44"/>
      <c r="D210" s="44"/>
      <c r="E210" s="44"/>
      <c r="F210" s="44"/>
      <c r="G210" s="164">
        <v>1789992</v>
      </c>
      <c r="H210" s="49">
        <v>0.56469999999999998</v>
      </c>
    </row>
    <row r="211" spans="1:8" s="45" customFormat="1" ht="15" hidden="1" x14ac:dyDescent="0.2">
      <c r="A211" s="44"/>
      <c r="B211" s="44"/>
      <c r="C211" s="44"/>
      <c r="D211" s="44"/>
      <c r="E211" s="44"/>
      <c r="F211" s="44"/>
      <c r="G211" s="164">
        <v>1789995</v>
      </c>
      <c r="H211" s="49">
        <v>0.6</v>
      </c>
    </row>
    <row r="212" spans="1:8" s="45" customFormat="1" ht="15" hidden="1" x14ac:dyDescent="0.2">
      <c r="A212" s="44"/>
      <c r="B212" s="44"/>
      <c r="C212" s="44"/>
      <c r="D212" s="44"/>
      <c r="E212" s="44"/>
      <c r="F212" s="44"/>
      <c r="G212" s="164">
        <v>1791799</v>
      </c>
      <c r="H212" s="49">
        <v>0.49199999999999999</v>
      </c>
    </row>
    <row r="213" spans="1:8" s="45" customFormat="1" ht="15" hidden="1" x14ac:dyDescent="0.2">
      <c r="A213" s="44"/>
      <c r="B213" s="44"/>
      <c r="C213" s="44"/>
      <c r="D213" s="44"/>
      <c r="E213" s="44"/>
      <c r="F213" s="44"/>
      <c r="G213" s="164">
        <v>1801504</v>
      </c>
      <c r="H213" s="49">
        <v>0.31159999999999999</v>
      </c>
    </row>
    <row r="214" spans="1:8" s="45" customFormat="1" ht="15" hidden="1" x14ac:dyDescent="0.2">
      <c r="A214" s="44"/>
      <c r="B214" s="44"/>
      <c r="C214" s="44"/>
      <c r="D214" s="44"/>
      <c r="E214" s="44"/>
      <c r="F214" s="44"/>
      <c r="G214" s="164">
        <v>1825150</v>
      </c>
      <c r="H214" s="49">
        <v>0.78459999999999996</v>
      </c>
    </row>
    <row r="215" spans="1:8" s="45" customFormat="1" ht="15" hidden="1" x14ac:dyDescent="0.2">
      <c r="A215" s="44"/>
      <c r="B215" s="44"/>
      <c r="C215" s="44"/>
      <c r="D215" s="44"/>
      <c r="E215" s="44"/>
      <c r="F215" s="44"/>
      <c r="G215" s="164">
        <v>1871953</v>
      </c>
      <c r="H215" s="49">
        <v>0.5212</v>
      </c>
    </row>
    <row r="216" spans="1:8" s="45" customFormat="1" ht="15" hidden="1" x14ac:dyDescent="0.2">
      <c r="A216" s="44"/>
      <c r="B216" s="44"/>
      <c r="C216" s="44"/>
      <c r="D216" s="44"/>
      <c r="E216" s="44"/>
      <c r="F216" s="44"/>
      <c r="G216" s="164">
        <v>1879948</v>
      </c>
      <c r="H216" s="49">
        <v>0.6</v>
      </c>
    </row>
    <row r="217" spans="1:8" s="45" customFormat="1" ht="15" hidden="1" x14ac:dyDescent="0.2">
      <c r="A217" s="44"/>
      <c r="B217" s="44"/>
      <c r="C217" s="44"/>
      <c r="D217" s="44"/>
      <c r="E217" s="44"/>
      <c r="F217" s="44"/>
      <c r="G217" s="164">
        <v>1894149</v>
      </c>
      <c r="H217" s="49">
        <v>0.71419999999999995</v>
      </c>
    </row>
    <row r="218" spans="1:8" s="45" customFormat="1" ht="15" hidden="1" x14ac:dyDescent="0.2">
      <c r="A218" s="44"/>
      <c r="B218" s="44"/>
      <c r="C218" s="44"/>
      <c r="D218" s="44"/>
      <c r="E218" s="44"/>
      <c r="F218" s="44"/>
      <c r="G218" s="164">
        <v>1894725</v>
      </c>
      <c r="H218" s="49">
        <v>0.55089999999999995</v>
      </c>
    </row>
    <row r="219" spans="1:8" s="45" customFormat="1" ht="15" hidden="1" x14ac:dyDescent="0.2">
      <c r="A219" s="44"/>
      <c r="B219" s="44"/>
      <c r="C219" s="44"/>
      <c r="D219" s="44"/>
      <c r="E219" s="44"/>
      <c r="F219" s="44"/>
      <c r="G219" s="164">
        <v>1901311</v>
      </c>
      <c r="H219" s="49">
        <v>0.62760000000000005</v>
      </c>
    </row>
    <row r="220" spans="1:8" s="45" customFormat="1" ht="15" hidden="1" x14ac:dyDescent="0.2">
      <c r="A220" s="44"/>
      <c r="B220" s="44"/>
      <c r="C220" s="44"/>
      <c r="D220" s="44"/>
      <c r="E220" s="44"/>
      <c r="F220" s="44"/>
      <c r="G220" s="164">
        <v>1942974</v>
      </c>
      <c r="H220" s="49">
        <v>0.58150000000000002</v>
      </c>
    </row>
    <row r="221" spans="1:8" s="45" customFormat="1" ht="15" hidden="1" x14ac:dyDescent="0.2">
      <c r="A221" s="44"/>
      <c r="B221" s="44"/>
      <c r="C221" s="44"/>
      <c r="D221" s="44"/>
      <c r="E221" s="44"/>
      <c r="F221" s="44"/>
      <c r="G221" s="164">
        <v>1956621</v>
      </c>
      <c r="H221" s="49">
        <v>0.29360000000000003</v>
      </c>
    </row>
    <row r="222" spans="1:8" s="45" customFormat="1" ht="15" hidden="1" x14ac:dyDescent="0.2">
      <c r="A222" s="44"/>
      <c r="B222" s="44"/>
      <c r="C222" s="44"/>
      <c r="D222" s="44"/>
      <c r="E222" s="44"/>
      <c r="F222" s="44"/>
      <c r="G222" s="164">
        <v>1964984</v>
      </c>
      <c r="H222" s="49">
        <v>0.45100000000000001</v>
      </c>
    </row>
    <row r="223" spans="1:8" s="45" customFormat="1" ht="15" hidden="1" x14ac:dyDescent="0.2">
      <c r="A223" s="44"/>
      <c r="B223" s="44"/>
      <c r="C223" s="44"/>
      <c r="D223" s="44"/>
      <c r="E223" s="44"/>
      <c r="F223" s="44"/>
      <c r="G223" s="164">
        <v>1967941</v>
      </c>
      <c r="H223" s="49">
        <v>0.25690000000000002</v>
      </c>
    </row>
    <row r="224" spans="1:8" s="45" customFormat="1" ht="15" hidden="1" x14ac:dyDescent="0.2">
      <c r="A224" s="44"/>
      <c r="B224" s="44"/>
      <c r="C224" s="44"/>
      <c r="D224" s="44"/>
      <c r="E224" s="44"/>
      <c r="F224" s="44"/>
      <c r="G224" s="164">
        <v>1988795</v>
      </c>
      <c r="H224" s="49">
        <v>0.46600000000000003</v>
      </c>
    </row>
    <row r="225" spans="1:8" s="45" customFormat="1" ht="15" hidden="1" x14ac:dyDescent="0.2">
      <c r="A225" s="44"/>
      <c r="B225" s="44"/>
      <c r="C225" s="44"/>
      <c r="D225" s="44"/>
      <c r="E225" s="44"/>
      <c r="F225" s="44"/>
      <c r="G225" s="164">
        <v>1999724</v>
      </c>
      <c r="H225" s="49">
        <v>0.64639999999999997</v>
      </c>
    </row>
    <row r="226" spans="1:8" s="45" customFormat="1" ht="15" hidden="1" x14ac:dyDescent="0.2">
      <c r="A226" s="44"/>
      <c r="B226" s="44"/>
      <c r="C226" s="44"/>
      <c r="D226" s="44"/>
      <c r="E226" s="44"/>
      <c r="F226" s="44"/>
      <c r="G226" s="164">
        <v>1999790</v>
      </c>
      <c r="H226" s="49">
        <v>0.53590000000000004</v>
      </c>
    </row>
    <row r="227" spans="1:8" s="45" customFormat="1" ht="15" hidden="1" x14ac:dyDescent="0.2">
      <c r="A227" s="44"/>
      <c r="B227" s="44"/>
      <c r="C227" s="44"/>
      <c r="D227" s="44"/>
      <c r="E227" s="44"/>
      <c r="F227" s="44"/>
      <c r="G227" s="164">
        <v>2001003</v>
      </c>
      <c r="H227" s="49">
        <v>0.69269999999999998</v>
      </c>
    </row>
    <row r="228" spans="1:8" s="45" customFormat="1" ht="15" hidden="1" x14ac:dyDescent="0.2">
      <c r="A228" s="44"/>
      <c r="B228" s="44"/>
      <c r="C228" s="44"/>
      <c r="D228" s="44"/>
      <c r="E228" s="44"/>
      <c r="F228" s="44"/>
      <c r="G228" s="164">
        <v>2004368</v>
      </c>
      <c r="H228" s="49">
        <v>0.54800000000000004</v>
      </c>
    </row>
    <row r="229" spans="1:8" s="45" customFormat="1" ht="15" hidden="1" x14ac:dyDescent="0.2">
      <c r="A229" s="44"/>
      <c r="B229" s="44"/>
      <c r="C229" s="44"/>
      <c r="D229" s="44"/>
      <c r="E229" s="44"/>
      <c r="F229" s="44"/>
      <c r="G229" s="164">
        <v>2015002</v>
      </c>
      <c r="H229" s="49">
        <v>0.52290000000000003</v>
      </c>
    </row>
    <row r="230" spans="1:8" s="45" customFormat="1" ht="15" hidden="1" x14ac:dyDescent="0.2">
      <c r="A230" s="44"/>
      <c r="B230" s="44"/>
      <c r="C230" s="44"/>
      <c r="D230" s="44"/>
      <c r="E230" s="44"/>
      <c r="F230" s="44"/>
      <c r="G230" s="164">
        <v>2028305</v>
      </c>
      <c r="H230" s="49">
        <v>0.50990000000000002</v>
      </c>
    </row>
    <row r="231" spans="1:8" s="45" customFormat="1" ht="15" hidden="1" x14ac:dyDescent="0.2">
      <c r="A231" s="44"/>
      <c r="B231" s="44"/>
      <c r="C231" s="44"/>
      <c r="D231" s="44"/>
      <c r="E231" s="44"/>
      <c r="F231" s="44"/>
      <c r="G231" s="164">
        <v>2034988</v>
      </c>
      <c r="H231" s="49">
        <v>0.83309999999999995</v>
      </c>
    </row>
    <row r="232" spans="1:8" s="45" customFormat="1" ht="15" hidden="1" x14ac:dyDescent="0.2">
      <c r="A232" s="44"/>
      <c r="B232" s="44"/>
      <c r="C232" s="44"/>
      <c r="D232" s="44"/>
      <c r="E232" s="44"/>
      <c r="F232" s="44"/>
      <c r="G232" s="211">
        <v>2056325</v>
      </c>
      <c r="H232" s="49">
        <v>0.7046</v>
      </c>
    </row>
    <row r="233" spans="1:8" s="45" customFormat="1" ht="15" hidden="1" x14ac:dyDescent="0.2">
      <c r="A233" s="44"/>
      <c r="B233" s="44"/>
      <c r="C233" s="44"/>
      <c r="D233" s="44"/>
      <c r="E233" s="44"/>
      <c r="F233" s="44"/>
      <c r="G233" s="164">
        <v>2061358</v>
      </c>
      <c r="H233" s="49">
        <v>0.48110000000000003</v>
      </c>
    </row>
    <row r="234" spans="1:8" s="45" customFormat="1" ht="15" hidden="1" x14ac:dyDescent="0.2">
      <c r="A234" s="44"/>
      <c r="B234" s="44"/>
      <c r="C234" s="44"/>
      <c r="D234" s="44"/>
      <c r="E234" s="44"/>
      <c r="F234" s="44"/>
      <c r="G234" s="211">
        <v>2066809</v>
      </c>
      <c r="H234" s="49">
        <v>0.35539999999999999</v>
      </c>
    </row>
    <row r="235" spans="1:8" s="45" customFormat="1" ht="15" hidden="1" x14ac:dyDescent="0.2">
      <c r="A235" s="44"/>
      <c r="B235" s="44"/>
      <c r="C235" s="44"/>
      <c r="D235" s="44"/>
      <c r="E235" s="44"/>
      <c r="F235" s="44"/>
      <c r="G235" s="164">
        <v>2069536</v>
      </c>
      <c r="H235" s="49">
        <v>0.37009999999999998</v>
      </c>
    </row>
    <row r="236" spans="1:8" s="45" customFormat="1" ht="15" hidden="1" x14ac:dyDescent="0.2">
      <c r="A236" s="44"/>
      <c r="B236" s="44"/>
      <c r="C236" s="44"/>
      <c r="D236" s="44"/>
      <c r="E236" s="44"/>
      <c r="F236" s="44"/>
      <c r="G236" s="164">
        <v>2081047</v>
      </c>
      <c r="H236" s="49">
        <v>0.37009999999999998</v>
      </c>
    </row>
    <row r="237" spans="1:8" s="45" customFormat="1" ht="15" hidden="1" x14ac:dyDescent="0.2">
      <c r="A237" s="44"/>
      <c r="B237" s="44"/>
      <c r="C237" s="44"/>
      <c r="D237" s="44"/>
      <c r="E237" s="44"/>
      <c r="F237" s="44"/>
      <c r="G237" s="164">
        <v>2116448</v>
      </c>
      <c r="H237" s="49">
        <v>0.31</v>
      </c>
    </row>
    <row r="238" spans="1:8" s="45" customFormat="1" ht="15" hidden="1" x14ac:dyDescent="0.2">
      <c r="A238" s="44"/>
      <c r="B238" s="44"/>
      <c r="C238" s="44"/>
      <c r="D238" s="44"/>
      <c r="E238" s="44"/>
      <c r="F238" s="44"/>
      <c r="G238" s="164">
        <v>2215385</v>
      </c>
      <c r="H238" s="49">
        <v>0.77869999999999995</v>
      </c>
    </row>
    <row r="239" spans="1:8" s="45" customFormat="1" ht="15" hidden="1" x14ac:dyDescent="0.2">
      <c r="A239" s="44"/>
      <c r="B239" s="44"/>
      <c r="C239" s="44"/>
      <c r="D239" s="44"/>
      <c r="E239" s="44"/>
      <c r="F239" s="44"/>
      <c r="G239" s="164">
        <v>2249244</v>
      </c>
      <c r="H239" s="49">
        <v>0.54869999999999997</v>
      </c>
    </row>
    <row r="240" spans="1:8" s="45" customFormat="1" ht="15" hidden="1" x14ac:dyDescent="0.2">
      <c r="A240" s="44"/>
      <c r="B240" s="44"/>
      <c r="C240" s="44"/>
      <c r="D240" s="44"/>
      <c r="E240" s="44"/>
      <c r="F240" s="44"/>
      <c r="G240" s="164">
        <v>2314144</v>
      </c>
      <c r="H240" s="49">
        <v>0.37009999999999998</v>
      </c>
    </row>
    <row r="241" spans="1:8" s="45" customFormat="1" ht="15" hidden="1" x14ac:dyDescent="0.2">
      <c r="A241" s="44"/>
      <c r="B241" s="44"/>
      <c r="C241" s="44"/>
      <c r="D241" s="44"/>
      <c r="E241" s="44"/>
      <c r="F241" s="44"/>
      <c r="G241" s="164">
        <v>2330958</v>
      </c>
      <c r="H241" s="49">
        <v>0.52039999999999997</v>
      </c>
    </row>
    <row r="242" spans="1:8" s="45" customFormat="1" ht="15" hidden="1" x14ac:dyDescent="0.2">
      <c r="A242" s="44"/>
      <c r="B242" s="44"/>
      <c r="C242" s="44"/>
      <c r="D242" s="44"/>
      <c r="E242" s="44"/>
      <c r="F242" s="44"/>
      <c r="G242" s="164">
        <v>2331799</v>
      </c>
      <c r="H242" s="49">
        <v>0.64459999999999995</v>
      </c>
    </row>
    <row r="243" spans="1:8" s="45" customFormat="1" ht="15" hidden="1" x14ac:dyDescent="0.2">
      <c r="A243" s="44"/>
      <c r="B243" s="44"/>
      <c r="C243" s="44"/>
      <c r="D243" s="44"/>
      <c r="E243" s="44"/>
      <c r="F243" s="44"/>
      <c r="G243" s="164">
        <v>2346863</v>
      </c>
      <c r="H243" s="49">
        <v>0.54630000000000001</v>
      </c>
    </row>
    <row r="244" spans="1:8" s="45" customFormat="1" ht="15" hidden="1" x14ac:dyDescent="0.2">
      <c r="A244" s="44"/>
      <c r="B244" s="44"/>
      <c r="C244" s="44"/>
      <c r="D244" s="44"/>
      <c r="E244" s="44"/>
      <c r="F244" s="44"/>
      <c r="G244" s="164">
        <v>2358851</v>
      </c>
      <c r="H244" s="49">
        <v>0.66510000000000002</v>
      </c>
    </row>
    <row r="245" spans="1:8" s="45" customFormat="1" ht="15" hidden="1" x14ac:dyDescent="0.2">
      <c r="A245" s="44"/>
      <c r="B245" s="44"/>
      <c r="C245" s="44"/>
      <c r="D245" s="44"/>
      <c r="E245" s="44"/>
      <c r="F245" s="44"/>
      <c r="G245" s="164">
        <v>2369851</v>
      </c>
      <c r="H245" s="49">
        <v>0.37009999999999998</v>
      </c>
    </row>
    <row r="246" spans="1:8" s="45" customFormat="1" ht="15" hidden="1" x14ac:dyDescent="0.2">
      <c r="A246" s="44"/>
      <c r="B246" s="44"/>
      <c r="C246" s="44"/>
      <c r="D246" s="44"/>
      <c r="E246" s="44"/>
      <c r="F246" s="44"/>
      <c r="G246" s="164">
        <v>2378166</v>
      </c>
      <c r="H246" s="49">
        <v>0.2893</v>
      </c>
    </row>
    <row r="247" spans="1:8" s="45" customFormat="1" ht="15" hidden="1" x14ac:dyDescent="0.2">
      <c r="A247" s="44"/>
      <c r="B247" s="44"/>
      <c r="C247" s="44"/>
      <c r="D247" s="44"/>
      <c r="E247" s="44"/>
      <c r="F247" s="44"/>
      <c r="G247" s="164">
        <v>2440723</v>
      </c>
      <c r="H247" s="49">
        <v>0.37009999999999998</v>
      </c>
    </row>
    <row r="248" spans="1:8" s="45" customFormat="1" ht="15" hidden="1" x14ac:dyDescent="0.2">
      <c r="A248" s="44"/>
      <c r="B248" s="44"/>
      <c r="C248" s="44"/>
      <c r="D248" s="44"/>
      <c r="E248" s="44"/>
      <c r="F248" s="44"/>
      <c r="G248" s="164">
        <v>2489132</v>
      </c>
      <c r="H248" s="49">
        <v>0.56469999999999998</v>
      </c>
    </row>
    <row r="249" spans="1:8" s="45" customFormat="1" ht="15" hidden="1" x14ac:dyDescent="0.2">
      <c r="A249" s="44"/>
      <c r="B249" s="44"/>
      <c r="C249" s="44"/>
      <c r="D249" s="44"/>
      <c r="E249" s="44"/>
      <c r="F249" s="44"/>
      <c r="G249" s="211">
        <v>2524295</v>
      </c>
      <c r="H249" s="49">
        <v>0.72899999999999998</v>
      </c>
    </row>
    <row r="250" spans="1:8" s="45" customFormat="1" ht="15" hidden="1" x14ac:dyDescent="0.2">
      <c r="A250" s="44"/>
      <c r="B250" s="44"/>
      <c r="C250" s="44"/>
      <c r="D250" s="44"/>
      <c r="E250" s="44"/>
      <c r="F250" s="44"/>
      <c r="G250" s="164">
        <v>2528767</v>
      </c>
      <c r="H250" s="49">
        <v>0.43030000000000002</v>
      </c>
    </row>
    <row r="251" spans="1:8" s="45" customFormat="1" ht="15" hidden="1" x14ac:dyDescent="0.2">
      <c r="A251" s="44"/>
      <c r="B251" s="44"/>
      <c r="C251" s="44"/>
      <c r="D251" s="44"/>
      <c r="E251" s="44"/>
      <c r="F251" s="44"/>
      <c r="G251" s="164">
        <v>2529550</v>
      </c>
      <c r="H251" s="49">
        <v>0.37009999999999998</v>
      </c>
    </row>
    <row r="252" spans="1:8" s="45" customFormat="1" ht="15" hidden="1" x14ac:dyDescent="0.2">
      <c r="A252" s="44"/>
      <c r="B252" s="44"/>
      <c r="C252" s="44"/>
      <c r="D252" s="44"/>
      <c r="E252" s="44"/>
      <c r="F252" s="44"/>
      <c r="G252" s="164">
        <v>2534204</v>
      </c>
      <c r="H252" s="49">
        <v>0.45140000000000002</v>
      </c>
    </row>
    <row r="253" spans="1:8" s="45" customFormat="1" ht="15" hidden="1" x14ac:dyDescent="0.2">
      <c r="A253" s="44"/>
      <c r="B253" s="44"/>
      <c r="C253" s="44"/>
      <c r="D253" s="44"/>
      <c r="E253" s="44"/>
      <c r="F253" s="44"/>
      <c r="G253" s="164">
        <v>2536290</v>
      </c>
      <c r="H253" s="49">
        <v>0.55710000000000004</v>
      </c>
    </row>
    <row r="254" spans="1:8" s="45" customFormat="1" ht="15" hidden="1" x14ac:dyDescent="0.2">
      <c r="A254" s="44"/>
      <c r="B254" s="44"/>
      <c r="C254" s="44"/>
      <c r="D254" s="44"/>
      <c r="E254" s="44"/>
      <c r="F254" s="44"/>
      <c r="G254" s="164">
        <v>2551528</v>
      </c>
      <c r="H254" s="49">
        <v>0.37009999999999998</v>
      </c>
    </row>
    <row r="255" spans="1:8" s="45" customFormat="1" ht="15" hidden="1" x14ac:dyDescent="0.2">
      <c r="A255" s="44"/>
      <c r="B255" s="44"/>
      <c r="C255" s="44"/>
      <c r="D255" s="44"/>
      <c r="E255" s="44"/>
      <c r="F255" s="44"/>
      <c r="G255" s="164">
        <v>2558535</v>
      </c>
      <c r="H255" s="49">
        <v>0.4945</v>
      </c>
    </row>
    <row r="256" spans="1:8" s="45" customFormat="1" ht="15" hidden="1" x14ac:dyDescent="0.2">
      <c r="A256" s="44"/>
      <c r="B256" s="44"/>
      <c r="C256" s="44"/>
      <c r="D256" s="44"/>
      <c r="E256" s="44"/>
      <c r="F256" s="44"/>
      <c r="G256" s="164">
        <v>2558958</v>
      </c>
      <c r="H256" s="49">
        <v>0.6794</v>
      </c>
    </row>
    <row r="257" spans="1:8" s="45" customFormat="1" ht="15" hidden="1" x14ac:dyDescent="0.2">
      <c r="A257" s="44"/>
      <c r="B257" s="44"/>
      <c r="C257" s="44"/>
      <c r="D257" s="44"/>
      <c r="E257" s="44"/>
      <c r="F257" s="44"/>
      <c r="G257" s="164">
        <v>2561693</v>
      </c>
      <c r="H257" s="49">
        <v>0.45419999999999999</v>
      </c>
    </row>
    <row r="258" spans="1:8" s="45" customFormat="1" ht="15" hidden="1" x14ac:dyDescent="0.2">
      <c r="A258" s="44"/>
      <c r="B258" s="44"/>
      <c r="C258" s="44"/>
      <c r="D258" s="44"/>
      <c r="E258" s="44"/>
      <c r="F258" s="44"/>
      <c r="G258" s="164">
        <v>2561908</v>
      </c>
      <c r="H258" s="49">
        <v>0.40820000000000001</v>
      </c>
    </row>
    <row r="259" spans="1:8" s="45" customFormat="1" ht="15" hidden="1" x14ac:dyDescent="0.2">
      <c r="A259" s="44"/>
      <c r="B259" s="44"/>
      <c r="C259" s="44"/>
      <c r="D259" s="44"/>
      <c r="E259" s="44"/>
      <c r="F259" s="44"/>
      <c r="G259" s="164">
        <v>2583523</v>
      </c>
      <c r="H259" s="49">
        <v>0.7206999999999999</v>
      </c>
    </row>
    <row r="260" spans="1:8" s="45" customFormat="1" ht="15" hidden="1" x14ac:dyDescent="0.2">
      <c r="A260" s="44"/>
      <c r="B260" s="44"/>
      <c r="C260" s="44"/>
      <c r="D260" s="44"/>
      <c r="E260" s="44"/>
      <c r="F260" s="44"/>
      <c r="G260" s="164">
        <v>2603557</v>
      </c>
      <c r="H260" s="49">
        <v>0.27539999999999998</v>
      </c>
    </row>
    <row r="261" spans="1:8" s="45" customFormat="1" ht="15" hidden="1" x14ac:dyDescent="0.2">
      <c r="A261" s="44"/>
      <c r="B261" s="44"/>
      <c r="C261" s="44"/>
      <c r="D261" s="44"/>
      <c r="E261" s="44"/>
      <c r="F261" s="44"/>
      <c r="G261" s="164">
        <v>2614974</v>
      </c>
      <c r="H261" s="49">
        <v>0.37009999999999998</v>
      </c>
    </row>
    <row r="262" spans="1:8" s="45" customFormat="1" ht="15" hidden="1" x14ac:dyDescent="0.2">
      <c r="A262" s="44"/>
      <c r="B262" s="44"/>
      <c r="C262" s="44"/>
      <c r="D262" s="44"/>
      <c r="E262" s="44"/>
      <c r="F262" s="44"/>
      <c r="G262" s="164">
        <v>2627268</v>
      </c>
      <c r="H262" s="49">
        <v>0.66510000000000002</v>
      </c>
    </row>
    <row r="263" spans="1:8" s="45" customFormat="1" ht="15" hidden="1" x14ac:dyDescent="0.2">
      <c r="A263" s="44"/>
      <c r="B263" s="44"/>
      <c r="C263" s="44"/>
      <c r="D263" s="44"/>
      <c r="E263" s="44"/>
      <c r="F263" s="44"/>
      <c r="G263" s="164">
        <v>2684120</v>
      </c>
      <c r="H263" s="49">
        <v>0.60550000000000004</v>
      </c>
    </row>
    <row r="264" spans="1:8" s="45" customFormat="1" ht="15" hidden="1" x14ac:dyDescent="0.2">
      <c r="A264" s="44"/>
      <c r="B264" s="44"/>
      <c r="C264" s="44"/>
      <c r="D264" s="44"/>
      <c r="E264" s="44"/>
      <c r="F264" s="44"/>
      <c r="G264" s="164">
        <v>2716954</v>
      </c>
      <c r="H264" s="49">
        <v>0.37009999999999998</v>
      </c>
    </row>
    <row r="265" spans="1:8" s="45" customFormat="1" ht="15" hidden="1" x14ac:dyDescent="0.2">
      <c r="A265" s="44"/>
      <c r="B265" s="44"/>
      <c r="C265" s="44"/>
      <c r="D265" s="44"/>
      <c r="E265" s="44"/>
      <c r="F265" s="44"/>
      <c r="G265" s="164">
        <v>2804076</v>
      </c>
      <c r="H265" s="49">
        <v>0.38</v>
      </c>
    </row>
    <row r="266" spans="1:8" s="45" customFormat="1" ht="15" hidden="1" x14ac:dyDescent="0.2">
      <c r="A266" s="44"/>
      <c r="B266" s="44"/>
      <c r="C266" s="44"/>
      <c r="D266" s="44"/>
      <c r="E266" s="44"/>
      <c r="F266" s="44"/>
      <c r="G266" s="164">
        <v>2873363</v>
      </c>
      <c r="H266" s="49">
        <v>0.50249999999999995</v>
      </c>
    </row>
    <row r="267" spans="1:8" s="45" customFormat="1" ht="15" hidden="1" x14ac:dyDescent="0.2">
      <c r="A267" s="44"/>
      <c r="B267" s="44"/>
      <c r="C267" s="44"/>
      <c r="D267" s="44"/>
      <c r="E267" s="44"/>
      <c r="F267" s="44"/>
      <c r="G267" s="164">
        <v>2901226</v>
      </c>
      <c r="H267" s="49">
        <v>0.37690000000000001</v>
      </c>
    </row>
    <row r="268" spans="1:8" s="45" customFormat="1" ht="15" hidden="1" x14ac:dyDescent="0.2">
      <c r="A268" s="44"/>
      <c r="B268" s="44"/>
      <c r="C268" s="44"/>
      <c r="D268" s="44"/>
      <c r="E268" s="44"/>
      <c r="F268" s="44"/>
      <c r="G268" s="164">
        <v>2910034</v>
      </c>
      <c r="H268" s="49">
        <v>0.22</v>
      </c>
    </row>
    <row r="269" spans="1:8" s="45" customFormat="1" ht="15" hidden="1" x14ac:dyDescent="0.2">
      <c r="A269" s="44"/>
      <c r="B269" s="44"/>
      <c r="C269" s="44"/>
      <c r="D269" s="44"/>
      <c r="E269" s="44"/>
      <c r="F269" s="44"/>
      <c r="G269" s="164">
        <v>2912063</v>
      </c>
      <c r="H269" s="49">
        <v>0.55820000000000003</v>
      </c>
    </row>
    <row r="270" spans="1:8" s="45" customFormat="1" ht="15" hidden="1" x14ac:dyDescent="0.2">
      <c r="A270" s="44"/>
      <c r="B270" s="44"/>
      <c r="C270" s="44"/>
      <c r="D270" s="44"/>
      <c r="E270" s="44"/>
      <c r="F270" s="44"/>
      <c r="G270" s="164">
        <v>2923529</v>
      </c>
      <c r="H270" s="49">
        <v>0.37009999999999998</v>
      </c>
    </row>
    <row r="271" spans="1:8" s="45" customFormat="1" ht="15" hidden="1" x14ac:dyDescent="0.2">
      <c r="A271" s="44"/>
      <c r="B271" s="44"/>
      <c r="C271" s="44"/>
      <c r="D271" s="44"/>
      <c r="E271" s="44"/>
      <c r="F271" s="44"/>
      <c r="G271" s="164">
        <v>2924438</v>
      </c>
      <c r="H271" s="49">
        <v>0.46</v>
      </c>
    </row>
    <row r="272" spans="1:8" s="45" customFormat="1" ht="15" hidden="1" x14ac:dyDescent="0.2">
      <c r="A272" s="44"/>
      <c r="B272" s="44"/>
      <c r="C272" s="44"/>
      <c r="D272" s="44"/>
      <c r="E272" s="44"/>
      <c r="F272" s="44"/>
      <c r="G272" s="164">
        <v>2924960</v>
      </c>
      <c r="H272" s="49">
        <v>0.37009999999999998</v>
      </c>
    </row>
    <row r="273" spans="1:8" s="45" customFormat="1" ht="15" hidden="1" x14ac:dyDescent="0.2">
      <c r="A273" s="44"/>
      <c r="B273" s="44"/>
      <c r="C273" s="44"/>
      <c r="D273" s="44"/>
      <c r="E273" s="44"/>
      <c r="F273" s="44"/>
      <c r="G273" s="164">
        <v>2940517</v>
      </c>
      <c r="H273" s="49">
        <v>0.47660000000000002</v>
      </c>
    </row>
    <row r="274" spans="1:8" s="45" customFormat="1" ht="15" hidden="1" x14ac:dyDescent="0.2">
      <c r="A274" s="44"/>
      <c r="B274" s="44"/>
      <c r="C274" s="44"/>
      <c r="D274" s="44"/>
      <c r="E274" s="44"/>
      <c r="F274" s="44"/>
      <c r="G274" s="164">
        <v>2949482</v>
      </c>
      <c r="H274" s="49">
        <v>0.55810000000000004</v>
      </c>
    </row>
    <row r="275" spans="1:8" s="45" customFormat="1" ht="15" hidden="1" x14ac:dyDescent="0.2">
      <c r="A275" s="44"/>
      <c r="B275" s="44"/>
      <c r="C275" s="44"/>
      <c r="D275" s="44"/>
      <c r="E275" s="44"/>
      <c r="F275" s="44"/>
      <c r="G275" s="164">
        <v>2963446</v>
      </c>
      <c r="H275" s="49">
        <v>0.62780000000000002</v>
      </c>
    </row>
    <row r="276" spans="1:8" s="45" customFormat="1" ht="15" hidden="1" x14ac:dyDescent="0.2">
      <c r="A276" s="44"/>
      <c r="B276" s="44"/>
      <c r="C276" s="44"/>
      <c r="D276" s="44"/>
      <c r="E276" s="44"/>
      <c r="F276" s="44"/>
      <c r="G276" s="164">
        <v>2971433</v>
      </c>
      <c r="H276" s="49">
        <v>0.2341</v>
      </c>
    </row>
    <row r="277" spans="1:8" s="45" customFormat="1" ht="15" hidden="1" x14ac:dyDescent="0.2">
      <c r="A277" s="44"/>
      <c r="B277" s="44"/>
      <c r="C277" s="44"/>
      <c r="D277" s="44"/>
      <c r="E277" s="44"/>
      <c r="F277" s="44"/>
      <c r="G277" s="164">
        <v>3030818</v>
      </c>
      <c r="H277" s="49">
        <v>0.51129999999999998</v>
      </c>
    </row>
    <row r="278" spans="1:8" s="45" customFormat="1" ht="15" hidden="1" x14ac:dyDescent="0.2">
      <c r="A278" s="44"/>
      <c r="B278" s="44"/>
      <c r="C278" s="44"/>
      <c r="D278" s="44"/>
      <c r="E278" s="44"/>
      <c r="F278" s="44"/>
      <c r="G278" s="164">
        <v>3047211</v>
      </c>
      <c r="H278" s="49">
        <v>0.37009999999999998</v>
      </c>
    </row>
    <row r="279" spans="1:8" s="45" customFormat="1" ht="15" hidden="1" x14ac:dyDescent="0.2">
      <c r="A279" s="44"/>
      <c r="B279" s="44"/>
      <c r="C279" s="44"/>
      <c r="D279" s="44"/>
      <c r="E279" s="44"/>
      <c r="F279" s="44"/>
      <c r="G279" s="164">
        <v>3067923</v>
      </c>
      <c r="H279" s="49">
        <v>0.60039999999999993</v>
      </c>
    </row>
    <row r="280" spans="1:8" s="45" customFormat="1" ht="15" hidden="1" x14ac:dyDescent="0.2">
      <c r="A280" s="44"/>
      <c r="B280" s="44"/>
      <c r="C280" s="44"/>
      <c r="D280" s="44"/>
      <c r="E280" s="44"/>
      <c r="F280" s="44"/>
      <c r="G280" s="164">
        <v>3091159</v>
      </c>
      <c r="H280" s="49">
        <v>0.37009999999999998</v>
      </c>
    </row>
    <row r="281" spans="1:8" s="45" customFormat="1" ht="15" hidden="1" x14ac:dyDescent="0.2">
      <c r="A281" s="44"/>
      <c r="B281" s="44"/>
      <c r="C281" s="44"/>
      <c r="D281" s="44"/>
      <c r="E281" s="44"/>
      <c r="F281" s="44"/>
      <c r="G281" s="164">
        <v>3108478</v>
      </c>
      <c r="H281" s="49">
        <v>0.57099999999999995</v>
      </c>
    </row>
    <row r="282" spans="1:8" s="45" customFormat="1" ht="15" hidden="1" x14ac:dyDescent="0.2">
      <c r="A282" s="44"/>
      <c r="B282" s="44"/>
      <c r="C282" s="44"/>
      <c r="D282" s="44"/>
      <c r="E282" s="44"/>
      <c r="F282" s="44"/>
      <c r="G282" s="164">
        <v>3108486</v>
      </c>
      <c r="H282" s="49">
        <v>0.58320000000000005</v>
      </c>
    </row>
    <row r="283" spans="1:8" s="45" customFormat="1" ht="15" hidden="1" x14ac:dyDescent="0.2">
      <c r="A283" s="44"/>
      <c r="B283" s="44"/>
      <c r="C283" s="44"/>
      <c r="D283" s="44"/>
      <c r="E283" s="44"/>
      <c r="F283" s="44"/>
      <c r="G283" s="164">
        <v>3112905</v>
      </c>
      <c r="H283" s="49">
        <v>0.189</v>
      </c>
    </row>
    <row r="284" spans="1:8" s="45" customFormat="1" ht="15" hidden="1" x14ac:dyDescent="0.2">
      <c r="A284" s="44"/>
      <c r="B284" s="44"/>
      <c r="C284" s="44"/>
      <c r="D284" s="44"/>
      <c r="E284" s="44"/>
      <c r="F284" s="44"/>
      <c r="G284" s="164">
        <v>3133607</v>
      </c>
      <c r="H284" s="49">
        <v>0.57240000000000002</v>
      </c>
    </row>
    <row r="285" spans="1:8" s="45" customFormat="1" ht="15" hidden="1" x14ac:dyDescent="0.2">
      <c r="A285" s="44"/>
      <c r="B285" s="44"/>
      <c r="C285" s="44"/>
      <c r="D285" s="44"/>
      <c r="E285" s="44"/>
      <c r="F285" s="44"/>
      <c r="G285" s="164">
        <v>3137992</v>
      </c>
      <c r="H285" s="49">
        <v>0.75629999999999997</v>
      </c>
    </row>
    <row r="286" spans="1:8" s="45" customFormat="1" ht="15" hidden="1" x14ac:dyDescent="0.2">
      <c r="A286" s="44"/>
      <c r="B286" s="44"/>
      <c r="C286" s="44"/>
      <c r="D286" s="44"/>
      <c r="E286" s="44"/>
      <c r="F286" s="44"/>
      <c r="G286" s="164">
        <v>3185570</v>
      </c>
      <c r="H286" s="49">
        <v>0.3614</v>
      </c>
    </row>
    <row r="287" spans="1:8" s="45" customFormat="1" ht="15" hidden="1" x14ac:dyDescent="0.2">
      <c r="A287" s="44"/>
      <c r="B287" s="44"/>
      <c r="C287" s="44"/>
      <c r="D287" s="44"/>
      <c r="E287" s="44"/>
      <c r="F287" s="44"/>
      <c r="G287" s="164">
        <v>3186420</v>
      </c>
      <c r="H287" s="49">
        <v>0.66100000000000003</v>
      </c>
    </row>
    <row r="288" spans="1:8" s="45" customFormat="1" ht="15" hidden="1" x14ac:dyDescent="0.2">
      <c r="A288" s="44"/>
      <c r="B288" s="44"/>
      <c r="C288" s="44"/>
      <c r="D288" s="44"/>
      <c r="E288" s="44"/>
      <c r="F288" s="44"/>
      <c r="G288" s="164">
        <v>3187574</v>
      </c>
      <c r="H288" s="49">
        <v>0.28179999999999999</v>
      </c>
    </row>
    <row r="289" spans="1:8" s="45" customFormat="1" ht="15" hidden="1" x14ac:dyDescent="0.2">
      <c r="A289" s="44"/>
      <c r="B289" s="44"/>
      <c r="C289" s="44"/>
      <c r="D289" s="44"/>
      <c r="E289" s="44"/>
      <c r="F289" s="44"/>
      <c r="G289" s="164">
        <v>3196823</v>
      </c>
      <c r="H289" s="49">
        <v>0.37009999999999998</v>
      </c>
    </row>
    <row r="290" spans="1:8" s="45" customFormat="1" ht="15" hidden="1" x14ac:dyDescent="0.2">
      <c r="A290" s="44"/>
      <c r="B290" s="44"/>
      <c r="C290" s="44"/>
      <c r="D290" s="44"/>
      <c r="E290" s="44"/>
      <c r="F290" s="44"/>
      <c r="G290" s="164">
        <v>3199084</v>
      </c>
      <c r="H290" s="49">
        <v>0.23139999999999999</v>
      </c>
    </row>
    <row r="291" spans="1:8" s="45" customFormat="1" ht="15" hidden="1" x14ac:dyDescent="0.2">
      <c r="A291" s="44"/>
      <c r="B291" s="44"/>
      <c r="C291" s="44"/>
      <c r="D291" s="44"/>
      <c r="E291" s="44"/>
      <c r="F291" s="44"/>
      <c r="G291" s="164">
        <v>3209453</v>
      </c>
      <c r="H291" s="49">
        <v>0.45450000000000002</v>
      </c>
    </row>
    <row r="292" spans="1:8" s="45" customFormat="1" ht="15" hidden="1" x14ac:dyDescent="0.2">
      <c r="A292" s="44"/>
      <c r="B292" s="44"/>
      <c r="C292" s="44"/>
      <c r="D292" s="44"/>
      <c r="E292" s="44"/>
      <c r="F292" s="44"/>
      <c r="G292" s="164">
        <v>3227920</v>
      </c>
      <c r="H292" s="49">
        <v>0.22</v>
      </c>
    </row>
    <row r="293" spans="1:8" s="45" customFormat="1" ht="15" hidden="1" x14ac:dyDescent="0.2">
      <c r="A293" s="44"/>
      <c r="B293" s="44"/>
      <c r="C293" s="44"/>
      <c r="D293" s="44"/>
      <c r="E293" s="44"/>
      <c r="F293" s="44"/>
      <c r="G293" s="164">
        <v>3234155</v>
      </c>
      <c r="H293" s="49">
        <v>0.44080000000000003</v>
      </c>
    </row>
    <row r="294" spans="1:8" s="45" customFormat="1" ht="15" hidden="1" x14ac:dyDescent="0.2">
      <c r="A294" s="44"/>
      <c r="B294" s="44"/>
      <c r="C294" s="44"/>
      <c r="D294" s="44"/>
      <c r="E294" s="44"/>
      <c r="F294" s="44"/>
      <c r="G294" s="164">
        <v>3234845</v>
      </c>
      <c r="H294" s="49">
        <v>0.37009999999999998</v>
      </c>
    </row>
    <row r="295" spans="1:8" s="45" customFormat="1" ht="15" hidden="1" x14ac:dyDescent="0.2">
      <c r="A295" s="44"/>
      <c r="B295" s="44"/>
      <c r="C295" s="44"/>
      <c r="D295" s="44"/>
      <c r="E295" s="44"/>
      <c r="F295" s="44"/>
      <c r="G295" s="164">
        <v>3246402</v>
      </c>
      <c r="H295" s="49">
        <v>0.37780000000000002</v>
      </c>
    </row>
    <row r="296" spans="1:8" s="45" customFormat="1" ht="15" hidden="1" x14ac:dyDescent="0.2">
      <c r="A296" s="44"/>
      <c r="B296" s="44"/>
      <c r="C296" s="44"/>
      <c r="D296" s="44"/>
      <c r="E296" s="44"/>
      <c r="F296" s="44"/>
      <c r="G296" s="164">
        <v>3247560</v>
      </c>
      <c r="H296" s="49">
        <v>0.60099999999999998</v>
      </c>
    </row>
    <row r="297" spans="1:8" s="45" customFormat="1" ht="15" hidden="1" x14ac:dyDescent="0.2">
      <c r="A297" s="44"/>
      <c r="B297" s="44"/>
      <c r="C297" s="44"/>
      <c r="D297" s="44"/>
      <c r="E297" s="44"/>
      <c r="F297" s="44"/>
      <c r="G297" s="164">
        <v>3272278</v>
      </c>
      <c r="H297" s="49">
        <v>0.51739999999999997</v>
      </c>
    </row>
    <row r="298" spans="1:8" s="45" customFormat="1" ht="15" hidden="1" x14ac:dyDescent="0.2">
      <c r="A298" s="44"/>
      <c r="B298" s="44"/>
      <c r="C298" s="44"/>
      <c r="D298" s="44"/>
      <c r="E298" s="44"/>
      <c r="F298" s="44"/>
      <c r="G298" s="164">
        <v>3284210</v>
      </c>
      <c r="H298" s="49">
        <v>0.377</v>
      </c>
    </row>
    <row r="299" spans="1:8" s="45" customFormat="1" ht="15" hidden="1" x14ac:dyDescent="0.2">
      <c r="A299" s="44"/>
      <c r="B299" s="44"/>
      <c r="C299" s="44"/>
      <c r="D299" s="44"/>
      <c r="E299" s="44"/>
      <c r="F299" s="44"/>
      <c r="G299" s="164">
        <v>3329317</v>
      </c>
      <c r="H299" s="49">
        <v>0.37009999999999998</v>
      </c>
    </row>
    <row r="300" spans="1:8" s="45" customFormat="1" ht="15" hidden="1" x14ac:dyDescent="0.2">
      <c r="A300" s="44"/>
      <c r="B300" s="44"/>
      <c r="C300" s="44"/>
      <c r="D300" s="44"/>
      <c r="E300" s="44"/>
      <c r="F300" s="44"/>
      <c r="G300" s="164">
        <v>3335773</v>
      </c>
      <c r="H300" s="49">
        <v>0.37009999999999998</v>
      </c>
    </row>
    <row r="301" spans="1:8" s="45" customFormat="1" ht="15" hidden="1" x14ac:dyDescent="0.2">
      <c r="A301" s="44"/>
      <c r="B301" s="44"/>
      <c r="C301" s="44"/>
      <c r="D301" s="44"/>
      <c r="E301" s="44"/>
      <c r="F301" s="44"/>
      <c r="G301" s="164">
        <v>3343916</v>
      </c>
      <c r="H301" s="49">
        <v>0.7377999999999999</v>
      </c>
    </row>
    <row r="302" spans="1:8" s="45" customFormat="1" ht="15" hidden="1" x14ac:dyDescent="0.2">
      <c r="A302" s="44"/>
      <c r="B302" s="44"/>
      <c r="C302" s="44"/>
      <c r="D302" s="44"/>
      <c r="E302" s="44"/>
      <c r="F302" s="44"/>
      <c r="G302" s="164">
        <v>3357401</v>
      </c>
      <c r="H302" s="49">
        <v>0.41339999999999999</v>
      </c>
    </row>
    <row r="303" spans="1:8" s="45" customFormat="1" ht="15" hidden="1" x14ac:dyDescent="0.2">
      <c r="A303" s="44"/>
      <c r="B303" s="44"/>
      <c r="C303" s="44"/>
      <c r="D303" s="44"/>
      <c r="E303" s="44"/>
      <c r="F303" s="44"/>
      <c r="G303" s="164">
        <v>3358240</v>
      </c>
      <c r="H303" s="49">
        <v>0.42180000000000001</v>
      </c>
    </row>
    <row r="304" spans="1:8" s="45" customFormat="1" ht="15" hidden="1" x14ac:dyDescent="0.2">
      <c r="A304" s="44"/>
      <c r="B304" s="44"/>
      <c r="C304" s="44"/>
      <c r="D304" s="44"/>
      <c r="E304" s="44"/>
      <c r="F304" s="44"/>
      <c r="G304" s="164">
        <v>3363557</v>
      </c>
      <c r="H304" s="49">
        <v>0.2651</v>
      </c>
    </row>
    <row r="305" spans="1:8" s="45" customFormat="1" ht="15" hidden="1" x14ac:dyDescent="0.2">
      <c r="A305" s="44"/>
      <c r="B305" s="44"/>
      <c r="C305" s="44"/>
      <c r="D305" s="44"/>
      <c r="E305" s="44"/>
      <c r="F305" s="44"/>
      <c r="G305" s="164">
        <v>3378327</v>
      </c>
      <c r="H305" s="49">
        <v>0.57509999999999994</v>
      </c>
    </row>
    <row r="306" spans="1:8" s="45" customFormat="1" ht="15" hidden="1" x14ac:dyDescent="0.2">
      <c r="A306" s="44"/>
      <c r="B306" s="44"/>
      <c r="C306" s="44"/>
      <c r="D306" s="44"/>
      <c r="E306" s="44"/>
      <c r="F306" s="44"/>
      <c r="G306" s="164">
        <v>3381524</v>
      </c>
      <c r="H306" s="49">
        <v>0.38169999999999998</v>
      </c>
    </row>
    <row r="307" spans="1:8" s="45" customFormat="1" ht="15" hidden="1" x14ac:dyDescent="0.2">
      <c r="A307" s="44"/>
      <c r="B307" s="44"/>
      <c r="C307" s="44"/>
      <c r="D307" s="44"/>
      <c r="E307" s="44"/>
      <c r="F307" s="44"/>
      <c r="G307" s="164">
        <v>3386533</v>
      </c>
      <c r="H307" s="49">
        <v>0.37009999999999998</v>
      </c>
    </row>
    <row r="308" spans="1:8" s="45" customFormat="1" ht="15" hidden="1" x14ac:dyDescent="0.2">
      <c r="A308" s="44"/>
      <c r="B308" s="44"/>
      <c r="C308" s="44"/>
      <c r="D308" s="44"/>
      <c r="E308" s="44"/>
      <c r="F308" s="44"/>
      <c r="G308" s="164">
        <v>3389445</v>
      </c>
      <c r="H308" s="49">
        <v>0.37769999999999998</v>
      </c>
    </row>
    <row r="309" spans="1:8" s="45" customFormat="1" ht="15" hidden="1" x14ac:dyDescent="0.2">
      <c r="A309" s="44"/>
      <c r="B309" s="44"/>
      <c r="C309" s="44"/>
      <c r="D309" s="44"/>
      <c r="E309" s="44"/>
      <c r="F309" s="44"/>
      <c r="G309" s="164">
        <v>3392441</v>
      </c>
      <c r="H309" s="49">
        <v>0.23319999999999999</v>
      </c>
    </row>
    <row r="310" spans="1:8" s="45" customFormat="1" ht="15" hidden="1" x14ac:dyDescent="0.2">
      <c r="A310" s="44"/>
      <c r="B310" s="44"/>
      <c r="C310" s="44"/>
      <c r="D310" s="44"/>
      <c r="E310" s="44"/>
      <c r="F310" s="44"/>
      <c r="G310" s="164">
        <v>3400515</v>
      </c>
      <c r="H310" s="49">
        <v>0.58350000000000002</v>
      </c>
    </row>
    <row r="311" spans="1:8" s="45" customFormat="1" ht="15" hidden="1" x14ac:dyDescent="0.2">
      <c r="A311" s="44"/>
      <c r="B311" s="44"/>
      <c r="C311" s="44"/>
      <c r="D311" s="44"/>
      <c r="E311" s="44"/>
      <c r="F311" s="44"/>
      <c r="G311" s="164">
        <v>3404503</v>
      </c>
      <c r="H311" s="49">
        <v>0.58030000000000004</v>
      </c>
    </row>
    <row r="312" spans="1:8" s="45" customFormat="1" ht="15" hidden="1" x14ac:dyDescent="0.2">
      <c r="A312" s="44"/>
      <c r="B312" s="44"/>
      <c r="C312" s="44"/>
      <c r="D312" s="44"/>
      <c r="E312" s="44"/>
      <c r="F312" s="44"/>
      <c r="G312" s="164">
        <v>3425931</v>
      </c>
      <c r="H312" s="49">
        <v>0.4955</v>
      </c>
    </row>
    <row r="313" spans="1:8" s="45" customFormat="1" ht="15" hidden="1" x14ac:dyDescent="0.2">
      <c r="A313" s="44"/>
      <c r="B313" s="44"/>
      <c r="C313" s="44"/>
      <c r="D313" s="44"/>
      <c r="E313" s="44"/>
      <c r="F313" s="44"/>
      <c r="G313" s="164">
        <v>3446322</v>
      </c>
      <c r="H313" s="49">
        <v>0.61980000000000002</v>
      </c>
    </row>
    <row r="314" spans="1:8" s="45" customFormat="1" ht="15" hidden="1" x14ac:dyDescent="0.2">
      <c r="A314" s="44"/>
      <c r="B314" s="44"/>
      <c r="C314" s="44"/>
      <c r="D314" s="44"/>
      <c r="E314" s="44"/>
      <c r="F314" s="44"/>
      <c r="G314" s="164">
        <v>3446419</v>
      </c>
      <c r="H314" s="49">
        <v>0.37009999999999998</v>
      </c>
    </row>
    <row r="315" spans="1:8" s="45" customFormat="1" ht="15" hidden="1" x14ac:dyDescent="0.2">
      <c r="A315" s="44"/>
      <c r="B315" s="44"/>
      <c r="C315" s="44"/>
      <c r="D315" s="44"/>
      <c r="E315" s="44"/>
      <c r="F315" s="44"/>
      <c r="G315" s="164">
        <v>3450303</v>
      </c>
      <c r="H315" s="49">
        <v>0.39550000000000002</v>
      </c>
    </row>
    <row r="316" spans="1:8" s="45" customFormat="1" ht="15" hidden="1" x14ac:dyDescent="0.2">
      <c r="A316" s="44"/>
      <c r="B316" s="44"/>
      <c r="C316" s="44"/>
      <c r="D316" s="44"/>
      <c r="E316" s="44"/>
      <c r="F316" s="44"/>
      <c r="G316" s="164">
        <v>3453585</v>
      </c>
      <c r="H316" s="49">
        <v>0.57999999999999996</v>
      </c>
    </row>
    <row r="317" spans="1:8" s="45" customFormat="1" ht="15" hidden="1" x14ac:dyDescent="0.2">
      <c r="A317" s="44"/>
      <c r="B317" s="44"/>
      <c r="C317" s="44"/>
      <c r="D317" s="44"/>
      <c r="E317" s="44"/>
      <c r="F317" s="44"/>
      <c r="G317" s="164">
        <v>3459283</v>
      </c>
      <c r="H317" s="49">
        <v>5.3499999999999999E-2</v>
      </c>
    </row>
    <row r="318" spans="1:8" s="45" customFormat="1" ht="15" hidden="1" x14ac:dyDescent="0.2">
      <c r="A318" s="44"/>
      <c r="B318" s="44"/>
      <c r="C318" s="44"/>
      <c r="D318" s="44"/>
      <c r="E318" s="44"/>
      <c r="F318" s="44"/>
      <c r="G318" s="164">
        <v>3461269</v>
      </c>
      <c r="H318" s="49">
        <v>0.37009999999999998</v>
      </c>
    </row>
    <row r="319" spans="1:8" s="45" customFormat="1" ht="15" hidden="1" x14ac:dyDescent="0.2">
      <c r="A319" s="44"/>
      <c r="B319" s="44"/>
      <c r="C319" s="44"/>
      <c r="D319" s="44"/>
      <c r="E319" s="44"/>
      <c r="F319" s="44"/>
      <c r="G319" s="164">
        <v>3484947</v>
      </c>
      <c r="H319" s="49">
        <v>0.37009999999999998</v>
      </c>
    </row>
    <row r="320" spans="1:8" s="45" customFormat="1" ht="15" hidden="1" x14ac:dyDescent="0.2">
      <c r="A320" s="44"/>
      <c r="B320" s="44"/>
      <c r="C320" s="44"/>
      <c r="D320" s="44"/>
      <c r="E320" s="44"/>
      <c r="F320" s="44"/>
      <c r="G320" s="164">
        <v>3489155</v>
      </c>
      <c r="H320" s="49">
        <v>0.26910000000000001</v>
      </c>
    </row>
    <row r="321" spans="1:8" s="45" customFormat="1" ht="15" hidden="1" x14ac:dyDescent="0.2">
      <c r="A321" s="44"/>
      <c r="B321" s="44"/>
      <c r="C321" s="44"/>
      <c r="D321" s="44"/>
      <c r="E321" s="44"/>
      <c r="F321" s="44"/>
      <c r="G321" s="164">
        <v>3493987</v>
      </c>
      <c r="H321" s="49">
        <v>0.52910000000000001</v>
      </c>
    </row>
    <row r="322" spans="1:8" s="45" customFormat="1" ht="15" hidden="1" x14ac:dyDescent="0.2">
      <c r="A322" s="44"/>
      <c r="B322" s="44"/>
      <c r="C322" s="44"/>
      <c r="D322" s="44"/>
      <c r="E322" s="44"/>
      <c r="F322" s="44"/>
      <c r="G322" s="164">
        <v>3503639</v>
      </c>
      <c r="H322" s="49">
        <v>0.37009999999999998</v>
      </c>
    </row>
    <row r="323" spans="1:8" s="45" customFormat="1" ht="15" hidden="1" x14ac:dyDescent="0.2">
      <c r="A323" s="44"/>
      <c r="B323" s="44"/>
      <c r="C323" s="44"/>
      <c r="D323" s="44"/>
      <c r="E323" s="44"/>
      <c r="F323" s="44"/>
      <c r="G323" s="164">
        <v>3530834</v>
      </c>
      <c r="H323" s="49">
        <v>0.6</v>
      </c>
    </row>
    <row r="324" spans="1:8" s="45" customFormat="1" ht="15" hidden="1" x14ac:dyDescent="0.2">
      <c r="A324" s="44"/>
      <c r="B324" s="44"/>
      <c r="C324" s="44"/>
      <c r="D324" s="44"/>
      <c r="E324" s="44"/>
      <c r="F324" s="44"/>
      <c r="G324" s="164">
        <v>3545596</v>
      </c>
      <c r="H324" s="49">
        <v>0.37009999999999998</v>
      </c>
    </row>
    <row r="325" spans="1:8" s="45" customFormat="1" ht="15" hidden="1" x14ac:dyDescent="0.2">
      <c r="A325" s="44"/>
      <c r="B325" s="44"/>
      <c r="C325" s="44"/>
      <c r="D325" s="44"/>
      <c r="E325" s="44"/>
      <c r="F325" s="44"/>
      <c r="G325" s="164">
        <v>3548414</v>
      </c>
      <c r="H325" s="49">
        <v>0.37009999999999998</v>
      </c>
    </row>
    <row r="326" spans="1:8" s="45" customFormat="1" ht="15" hidden="1" x14ac:dyDescent="0.2">
      <c r="A326" s="44"/>
      <c r="B326" s="44"/>
      <c r="C326" s="44"/>
      <c r="D326" s="44"/>
      <c r="E326" s="44"/>
      <c r="F326" s="44"/>
      <c r="G326" s="164">
        <v>3555596</v>
      </c>
      <c r="H326" s="49">
        <v>0.5897</v>
      </c>
    </row>
    <row r="327" spans="1:8" s="45" customFormat="1" ht="15" hidden="1" x14ac:dyDescent="0.2">
      <c r="A327" s="44"/>
      <c r="B327" s="44"/>
      <c r="C327" s="44"/>
      <c r="D327" s="44"/>
      <c r="E327" s="44"/>
      <c r="F327" s="44"/>
      <c r="G327" s="164">
        <v>3575327</v>
      </c>
      <c r="H327" s="49">
        <v>0.42759999999999998</v>
      </c>
    </row>
    <row r="328" spans="1:8" s="45" customFormat="1" ht="15" hidden="1" x14ac:dyDescent="0.2">
      <c r="A328" s="44"/>
      <c r="B328" s="44"/>
      <c r="C328" s="44"/>
      <c r="D328" s="44"/>
      <c r="E328" s="44"/>
      <c r="F328" s="44"/>
      <c r="G328" s="164">
        <v>3579104</v>
      </c>
      <c r="H328" s="49">
        <v>0.38390000000000002</v>
      </c>
    </row>
    <row r="329" spans="1:8" s="45" customFormat="1" ht="15" hidden="1" x14ac:dyDescent="0.2">
      <c r="A329" s="44"/>
      <c r="B329" s="44"/>
      <c r="C329" s="44"/>
      <c r="D329" s="44"/>
      <c r="E329" s="44"/>
      <c r="F329" s="44"/>
      <c r="G329" s="164">
        <v>3579118</v>
      </c>
      <c r="H329" s="49">
        <v>0.37009999999999998</v>
      </c>
    </row>
    <row r="330" spans="1:8" s="45" customFormat="1" ht="15" hidden="1" x14ac:dyDescent="0.2">
      <c r="A330" s="44"/>
      <c r="B330" s="44"/>
      <c r="C330" s="44"/>
      <c r="D330" s="44"/>
      <c r="E330" s="44"/>
      <c r="F330" s="44"/>
      <c r="G330" s="164">
        <v>3580839</v>
      </c>
      <c r="H330" s="49">
        <v>0.56730000000000003</v>
      </c>
    </row>
    <row r="331" spans="1:8" s="45" customFormat="1" ht="15" hidden="1" x14ac:dyDescent="0.2">
      <c r="A331" s="44"/>
      <c r="B331" s="44"/>
      <c r="C331" s="44"/>
      <c r="D331" s="44"/>
      <c r="E331" s="44"/>
      <c r="F331" s="44"/>
      <c r="G331" s="164">
        <v>3581857</v>
      </c>
      <c r="H331" s="49">
        <v>0.37009999999999998</v>
      </c>
    </row>
    <row r="332" spans="1:8" s="45" customFormat="1" ht="15" hidden="1" x14ac:dyDescent="0.2">
      <c r="A332" s="44"/>
      <c r="B332" s="44"/>
      <c r="C332" s="44"/>
      <c r="D332" s="44"/>
      <c r="E332" s="44"/>
      <c r="F332" s="44"/>
      <c r="G332" s="164">
        <v>3583115</v>
      </c>
      <c r="H332" s="49">
        <v>0.37009999999999998</v>
      </c>
    </row>
    <row r="333" spans="1:8" s="45" customFormat="1" ht="15" hidden="1" x14ac:dyDescent="0.2">
      <c r="A333" s="44"/>
      <c r="B333" s="44"/>
      <c r="C333" s="44"/>
      <c r="D333" s="44"/>
      <c r="E333" s="44"/>
      <c r="F333" s="44"/>
      <c r="G333" s="164">
        <v>3583697</v>
      </c>
      <c r="H333" s="49">
        <v>0.52270000000000005</v>
      </c>
    </row>
    <row r="334" spans="1:8" s="45" customFormat="1" ht="15" hidden="1" x14ac:dyDescent="0.2">
      <c r="A334" s="44"/>
      <c r="B334" s="44"/>
      <c r="C334" s="44"/>
      <c r="D334" s="44"/>
      <c r="E334" s="44"/>
      <c r="F334" s="44"/>
      <c r="G334" s="164">
        <v>3589916</v>
      </c>
      <c r="H334" s="49">
        <v>0.40529999999999999</v>
      </c>
    </row>
    <row r="335" spans="1:8" s="45" customFormat="1" ht="15" hidden="1" x14ac:dyDescent="0.2">
      <c r="A335" s="44"/>
      <c r="B335" s="44"/>
      <c r="C335" s="44"/>
      <c r="D335" s="44"/>
      <c r="E335" s="44"/>
      <c r="F335" s="44"/>
      <c r="G335" s="164">
        <v>3594426</v>
      </c>
      <c r="H335" s="49">
        <v>0.37009999999999998</v>
      </c>
    </row>
    <row r="336" spans="1:8" s="45" customFormat="1" ht="15" hidden="1" x14ac:dyDescent="0.2">
      <c r="A336" s="44"/>
      <c r="B336" s="44"/>
      <c r="C336" s="44"/>
      <c r="D336" s="44"/>
      <c r="E336" s="44"/>
      <c r="F336" s="44"/>
      <c r="G336" s="164">
        <v>3596052</v>
      </c>
      <c r="H336" s="49">
        <v>0.4829</v>
      </c>
    </row>
    <row r="337" spans="1:8" s="45" customFormat="1" ht="15" hidden="1" x14ac:dyDescent="0.2">
      <c r="A337" s="44"/>
      <c r="B337" s="44"/>
      <c r="C337" s="44"/>
      <c r="D337" s="44"/>
      <c r="E337" s="44"/>
      <c r="F337" s="44"/>
      <c r="G337" s="164">
        <v>3600127</v>
      </c>
      <c r="H337" s="49">
        <v>0.51039999999999996</v>
      </c>
    </row>
    <row r="338" spans="1:8" s="45" customFormat="1" ht="15" hidden="1" x14ac:dyDescent="0.2">
      <c r="A338" s="44"/>
      <c r="B338" s="44"/>
      <c r="C338" s="44"/>
      <c r="D338" s="44"/>
      <c r="E338" s="44"/>
      <c r="F338" s="44"/>
      <c r="G338" s="164">
        <v>3601340</v>
      </c>
      <c r="H338" s="49">
        <v>0.4824</v>
      </c>
    </row>
    <row r="339" spans="1:8" s="45" customFormat="1" ht="15" hidden="1" x14ac:dyDescent="0.2">
      <c r="A339" s="44"/>
      <c r="B339" s="44"/>
      <c r="C339" s="44"/>
      <c r="D339" s="44"/>
      <c r="E339" s="44"/>
      <c r="F339" s="44"/>
      <c r="G339" s="164">
        <v>3604122</v>
      </c>
      <c r="H339" s="49">
        <v>0.37009999999999998</v>
      </c>
    </row>
    <row r="340" spans="1:8" s="45" customFormat="1" ht="15" hidden="1" x14ac:dyDescent="0.2">
      <c r="A340" s="44"/>
      <c r="B340" s="44"/>
      <c r="C340" s="44"/>
      <c r="D340" s="44"/>
      <c r="E340" s="44"/>
      <c r="F340" s="44"/>
      <c r="G340" s="164">
        <v>3605970</v>
      </c>
      <c r="H340" s="49">
        <v>0.56969999999999998</v>
      </c>
    </row>
    <row r="341" spans="1:8" s="45" customFormat="1" ht="15" hidden="1" x14ac:dyDescent="0.2">
      <c r="A341" s="44"/>
      <c r="B341" s="44"/>
      <c r="C341" s="44"/>
      <c r="D341" s="44"/>
      <c r="E341" s="44"/>
      <c r="F341" s="44"/>
      <c r="G341" s="164">
        <v>3608002</v>
      </c>
      <c r="H341" s="49">
        <v>0.59889999999999999</v>
      </c>
    </row>
    <row r="342" spans="1:8" s="45" customFormat="1" ht="15" hidden="1" x14ac:dyDescent="0.2">
      <c r="A342" s="44"/>
      <c r="B342" s="44"/>
      <c r="C342" s="44"/>
      <c r="D342" s="44"/>
      <c r="E342" s="44"/>
      <c r="F342" s="44"/>
      <c r="G342" s="164">
        <v>3627165</v>
      </c>
      <c r="H342" s="49">
        <v>9.9900000000000003E-2</v>
      </c>
    </row>
    <row r="343" spans="1:8" s="45" customFormat="1" ht="15" hidden="1" x14ac:dyDescent="0.2">
      <c r="A343" s="44"/>
      <c r="B343" s="44"/>
      <c r="C343" s="44"/>
      <c r="D343" s="44"/>
      <c r="E343" s="44"/>
      <c r="F343" s="44"/>
      <c r="G343" s="164">
        <v>3631719</v>
      </c>
      <c r="H343" s="49">
        <v>0.37009999999999998</v>
      </c>
    </row>
    <row r="344" spans="1:8" s="45" customFormat="1" ht="15" hidden="1" x14ac:dyDescent="0.2">
      <c r="A344" s="44"/>
      <c r="B344" s="44"/>
      <c r="C344" s="44"/>
      <c r="D344" s="44"/>
      <c r="E344" s="44"/>
      <c r="F344" s="44"/>
      <c r="G344" s="164">
        <v>3633403</v>
      </c>
      <c r="H344" s="49">
        <v>0.54</v>
      </c>
    </row>
    <row r="345" spans="1:8" s="45" customFormat="1" ht="15" hidden="1" x14ac:dyDescent="0.2">
      <c r="A345" s="44"/>
      <c r="B345" s="44"/>
      <c r="C345" s="44"/>
      <c r="D345" s="44"/>
      <c r="E345" s="44"/>
      <c r="F345" s="44"/>
      <c r="G345" s="164">
        <v>3633754</v>
      </c>
      <c r="H345" s="49">
        <v>0.6</v>
      </c>
    </row>
    <row r="346" spans="1:8" s="45" customFormat="1" ht="15" hidden="1" x14ac:dyDescent="0.2">
      <c r="A346" s="44"/>
      <c r="B346" s="44"/>
      <c r="C346" s="44"/>
      <c r="D346" s="44"/>
      <c r="E346" s="44"/>
      <c r="F346" s="44"/>
      <c r="G346" s="164">
        <v>3643253</v>
      </c>
      <c r="H346" s="49">
        <v>0.32600000000000001</v>
      </c>
    </row>
    <row r="347" spans="1:8" s="45" customFormat="1" ht="15" hidden="1" x14ac:dyDescent="0.2">
      <c r="A347" s="44"/>
      <c r="B347" s="44"/>
      <c r="C347" s="44"/>
      <c r="D347" s="44"/>
      <c r="E347" s="44"/>
      <c r="F347" s="44"/>
      <c r="G347" s="164">
        <v>3650742</v>
      </c>
      <c r="H347" s="49">
        <v>0.37009999999999998</v>
      </c>
    </row>
    <row r="348" spans="1:8" s="45" customFormat="1" ht="15" hidden="1" x14ac:dyDescent="0.2">
      <c r="A348" s="44"/>
      <c r="B348" s="44"/>
      <c r="C348" s="44"/>
      <c r="D348" s="44"/>
      <c r="E348" s="44"/>
      <c r="F348" s="44"/>
      <c r="G348" s="164">
        <v>3663335</v>
      </c>
      <c r="H348" s="49">
        <v>0.37009999999999998</v>
      </c>
    </row>
    <row r="349" spans="1:8" s="45" customFormat="1" ht="15" hidden="1" x14ac:dyDescent="0.2">
      <c r="A349" s="44"/>
      <c r="B349" s="44"/>
      <c r="C349" s="44"/>
      <c r="D349" s="44"/>
      <c r="E349" s="44"/>
      <c r="F349" s="44"/>
      <c r="G349" s="164">
        <v>3664046</v>
      </c>
      <c r="H349" s="49">
        <v>0.37009999999999998</v>
      </c>
    </row>
    <row r="350" spans="1:8" s="45" customFormat="1" ht="15" hidden="1" x14ac:dyDescent="0.2">
      <c r="A350" s="44"/>
      <c r="B350" s="44"/>
      <c r="C350" s="44"/>
      <c r="D350" s="44"/>
      <c r="E350" s="44"/>
      <c r="F350" s="44"/>
      <c r="G350" s="164">
        <v>3672844</v>
      </c>
      <c r="H350" s="49">
        <v>0.39489999999999997</v>
      </c>
    </row>
    <row r="351" spans="1:8" s="45" customFormat="1" ht="15" hidden="1" x14ac:dyDescent="0.2">
      <c r="A351" s="44"/>
      <c r="B351" s="44"/>
      <c r="C351" s="44"/>
      <c r="D351" s="44"/>
      <c r="E351" s="44"/>
      <c r="F351" s="44"/>
      <c r="G351" s="164">
        <v>3678516</v>
      </c>
      <c r="H351" s="49">
        <v>0.37009999999999998</v>
      </c>
    </row>
    <row r="352" spans="1:8" s="45" customFormat="1" ht="15" hidden="1" x14ac:dyDescent="0.2">
      <c r="A352" s="44"/>
      <c r="B352" s="44"/>
      <c r="C352" s="44"/>
      <c r="D352" s="44"/>
      <c r="E352" s="44"/>
      <c r="F352" s="44"/>
      <c r="G352" s="164">
        <v>3692312</v>
      </c>
      <c r="H352" s="49">
        <v>0.37009999999999998</v>
      </c>
    </row>
    <row r="353" spans="1:8" s="45" customFormat="1" ht="15" hidden="1" x14ac:dyDescent="0.2">
      <c r="A353" s="44"/>
      <c r="B353" s="44"/>
      <c r="C353" s="44"/>
      <c r="D353" s="44"/>
      <c r="E353" s="44"/>
      <c r="F353" s="44"/>
      <c r="G353" s="164">
        <v>3693299</v>
      </c>
      <c r="H353" s="49">
        <v>0.37009999999999998</v>
      </c>
    </row>
    <row r="354" spans="1:8" s="45" customFormat="1" ht="15" hidden="1" x14ac:dyDescent="0.2">
      <c r="A354" s="44"/>
      <c r="B354" s="44"/>
      <c r="C354" s="44"/>
      <c r="D354" s="44"/>
      <c r="E354" s="44"/>
      <c r="F354" s="44"/>
      <c r="G354" s="164">
        <v>3693681</v>
      </c>
      <c r="H354" s="49">
        <v>0.40260000000000001</v>
      </c>
    </row>
    <row r="355" spans="1:8" s="45" customFormat="1" ht="15" hidden="1" x14ac:dyDescent="0.2">
      <c r="A355" s="44"/>
      <c r="B355" s="44"/>
      <c r="C355" s="44"/>
      <c r="D355" s="44"/>
      <c r="E355" s="44"/>
      <c r="F355" s="44"/>
      <c r="G355" s="164">
        <v>3697980</v>
      </c>
      <c r="H355" s="49">
        <v>0.15010000000000001</v>
      </c>
    </row>
    <row r="356" spans="1:8" s="45" customFormat="1" ht="15" hidden="1" x14ac:dyDescent="0.2">
      <c r="A356" s="44"/>
      <c r="B356" s="44"/>
      <c r="C356" s="44"/>
      <c r="D356" s="44"/>
      <c r="E356" s="44"/>
      <c r="F356" s="44"/>
      <c r="G356" s="164">
        <v>3699809</v>
      </c>
      <c r="H356" s="49">
        <v>0.58320000000000005</v>
      </c>
    </row>
    <row r="357" spans="1:8" s="45" customFormat="1" ht="15" hidden="1" x14ac:dyDescent="0.2">
      <c r="A357" s="44"/>
      <c r="B357" s="44"/>
      <c r="C357" s="44"/>
      <c r="D357" s="44"/>
      <c r="E357" s="44"/>
      <c r="F357" s="44"/>
      <c r="G357" s="164">
        <v>3714311</v>
      </c>
      <c r="H357" s="49">
        <v>0.54390000000000005</v>
      </c>
    </row>
    <row r="358" spans="1:8" s="45" customFormat="1" ht="15" hidden="1" x14ac:dyDescent="0.2">
      <c r="A358" s="44"/>
      <c r="B358" s="44"/>
      <c r="C358" s="44"/>
      <c r="D358" s="44"/>
      <c r="E358" s="44"/>
      <c r="F358" s="44"/>
      <c r="G358" s="164">
        <v>3715531</v>
      </c>
      <c r="H358" s="49">
        <v>0.37009999999999998</v>
      </c>
    </row>
    <row r="359" spans="1:8" s="45" customFormat="1" ht="15" hidden="1" x14ac:dyDescent="0.2">
      <c r="A359" s="44"/>
      <c r="B359" s="44"/>
      <c r="C359" s="44"/>
      <c r="D359" s="44"/>
      <c r="E359" s="44"/>
      <c r="F359" s="44"/>
      <c r="G359" s="164">
        <v>3716261</v>
      </c>
      <c r="H359" s="49">
        <v>0.42280000000000001</v>
      </c>
    </row>
    <row r="360" spans="1:8" s="45" customFormat="1" ht="15" hidden="1" x14ac:dyDescent="0.2">
      <c r="A360" s="44"/>
      <c r="B360" s="44"/>
      <c r="C360" s="44"/>
      <c r="D360" s="44"/>
      <c r="E360" s="44"/>
      <c r="F360" s="44"/>
      <c r="G360" s="164">
        <v>3716759</v>
      </c>
      <c r="H360" s="49">
        <v>0.37009999999999998</v>
      </c>
    </row>
    <row r="361" spans="1:8" s="45" customFormat="1" ht="15" hidden="1" x14ac:dyDescent="0.2">
      <c r="A361" s="44"/>
      <c r="B361" s="44"/>
      <c r="C361" s="44"/>
      <c r="D361" s="44"/>
      <c r="E361" s="44"/>
      <c r="F361" s="44"/>
      <c r="G361" s="164">
        <v>3721013</v>
      </c>
      <c r="H361" s="49">
        <v>0.37009999999999998</v>
      </c>
    </row>
    <row r="362" spans="1:8" s="45" customFormat="1" ht="15" hidden="1" x14ac:dyDescent="0.2">
      <c r="A362" s="44"/>
      <c r="B362" s="44"/>
      <c r="C362" s="44"/>
      <c r="D362" s="44"/>
      <c r="E362" s="44"/>
      <c r="F362" s="44"/>
      <c r="G362" s="164">
        <v>3733072</v>
      </c>
      <c r="H362" s="49">
        <v>0.34010000000000001</v>
      </c>
    </row>
    <row r="363" spans="1:8" s="45" customFormat="1" ht="15" hidden="1" x14ac:dyDescent="0.2">
      <c r="A363" s="44"/>
      <c r="B363" s="44"/>
      <c r="C363" s="44"/>
      <c r="D363" s="44"/>
      <c r="E363" s="44"/>
      <c r="F363" s="44"/>
      <c r="G363" s="164">
        <v>3736598</v>
      </c>
      <c r="H363" s="49">
        <v>0.5897</v>
      </c>
    </row>
    <row r="364" spans="1:8" s="45" customFormat="1" ht="15" hidden="1" x14ac:dyDescent="0.2">
      <c r="A364" s="44"/>
      <c r="B364" s="44"/>
      <c r="C364" s="44"/>
      <c r="D364" s="44"/>
      <c r="E364" s="44"/>
      <c r="F364" s="44"/>
      <c r="G364" s="164">
        <v>3736731</v>
      </c>
      <c r="H364" s="49">
        <v>0.37009999999999998</v>
      </c>
    </row>
    <row r="365" spans="1:8" s="45" customFormat="1" ht="15" hidden="1" x14ac:dyDescent="0.2">
      <c r="A365" s="44"/>
      <c r="B365" s="44"/>
      <c r="C365" s="44"/>
      <c r="D365" s="44"/>
      <c r="E365" s="44"/>
      <c r="F365" s="44"/>
      <c r="G365" s="164">
        <v>3748935</v>
      </c>
      <c r="H365" s="49">
        <v>0.40329999999999999</v>
      </c>
    </row>
    <row r="366" spans="1:8" s="45" customFormat="1" ht="15" hidden="1" x14ac:dyDescent="0.2">
      <c r="A366" s="44"/>
      <c r="B366" s="44"/>
      <c r="C366" s="44"/>
      <c r="D366" s="44"/>
      <c r="E366" s="44"/>
      <c r="F366" s="44"/>
      <c r="G366" s="164">
        <v>3751060</v>
      </c>
      <c r="H366" s="49">
        <v>0.37959999999999999</v>
      </c>
    </row>
    <row r="367" spans="1:8" s="45" customFormat="1" ht="15" hidden="1" x14ac:dyDescent="0.2">
      <c r="A367" s="44"/>
      <c r="B367" s="44"/>
      <c r="C367" s="44"/>
      <c r="D367" s="44"/>
      <c r="E367" s="44"/>
      <c r="F367" s="44"/>
      <c r="G367" s="164">
        <v>3759183</v>
      </c>
      <c r="H367" s="49">
        <v>0.37009999999999998</v>
      </c>
    </row>
    <row r="368" spans="1:8" s="45" customFormat="1" ht="15" hidden="1" x14ac:dyDescent="0.2">
      <c r="A368" s="44"/>
      <c r="B368" s="44"/>
      <c r="C368" s="44"/>
      <c r="D368" s="44"/>
      <c r="E368" s="44"/>
      <c r="F368" s="44"/>
      <c r="G368" s="164">
        <v>3768592</v>
      </c>
      <c r="H368" s="49">
        <v>0.37009999999999998</v>
      </c>
    </row>
    <row r="369" spans="1:8" s="45" customFormat="1" ht="15" hidden="1" x14ac:dyDescent="0.2">
      <c r="A369" s="44"/>
      <c r="B369" s="44"/>
      <c r="C369" s="44"/>
      <c r="D369" s="44"/>
      <c r="E369" s="44"/>
      <c r="F369" s="44"/>
      <c r="G369" s="164">
        <v>3774437</v>
      </c>
      <c r="H369" s="49">
        <v>0.37009999999999998</v>
      </c>
    </row>
    <row r="370" spans="1:8" s="45" customFormat="1" ht="15" hidden="1" x14ac:dyDescent="0.2">
      <c r="A370" s="44"/>
      <c r="B370" s="44"/>
      <c r="C370" s="44"/>
      <c r="D370" s="44"/>
      <c r="E370" s="44"/>
      <c r="F370" s="44"/>
      <c r="G370" s="164">
        <v>3784161</v>
      </c>
      <c r="H370" s="49">
        <v>0.40629999999999999</v>
      </c>
    </row>
    <row r="371" spans="1:8" s="45" customFormat="1" ht="15" hidden="1" x14ac:dyDescent="0.2">
      <c r="A371" s="44"/>
      <c r="B371" s="44"/>
      <c r="C371" s="44"/>
      <c r="D371" s="44"/>
      <c r="E371" s="44"/>
      <c r="F371" s="44"/>
      <c r="G371" s="164">
        <v>3784560</v>
      </c>
      <c r="H371" s="49">
        <v>0.52400000000000002</v>
      </c>
    </row>
    <row r="372" spans="1:8" s="45" customFormat="1" ht="15" hidden="1" x14ac:dyDescent="0.2">
      <c r="A372" s="44"/>
      <c r="B372" s="44"/>
      <c r="C372" s="44"/>
      <c r="D372" s="44"/>
      <c r="E372" s="44"/>
      <c r="F372" s="44"/>
      <c r="G372" s="164">
        <v>3784912</v>
      </c>
      <c r="H372" s="49">
        <v>0.3</v>
      </c>
    </row>
    <row r="373" spans="1:8" s="45" customFormat="1" ht="15" hidden="1" x14ac:dyDescent="0.2">
      <c r="A373" s="44"/>
      <c r="B373" s="44"/>
      <c r="C373" s="44"/>
      <c r="D373" s="44"/>
      <c r="E373" s="44"/>
      <c r="F373" s="44"/>
      <c r="G373" s="164">
        <v>3786242</v>
      </c>
      <c r="H373" s="49">
        <v>0.42120000000000002</v>
      </c>
    </row>
    <row r="374" spans="1:8" s="45" customFormat="1" ht="15" hidden="1" x14ac:dyDescent="0.2">
      <c r="A374" s="44"/>
      <c r="B374" s="44"/>
      <c r="C374" s="44"/>
      <c r="D374" s="44"/>
      <c r="E374" s="44"/>
      <c r="F374" s="44"/>
      <c r="G374" s="164">
        <v>3789856</v>
      </c>
      <c r="H374" s="49">
        <v>0.52</v>
      </c>
    </row>
    <row r="375" spans="1:8" s="45" customFormat="1" ht="15" hidden="1" x14ac:dyDescent="0.2">
      <c r="A375" s="44"/>
      <c r="B375" s="44"/>
      <c r="C375" s="44"/>
      <c r="D375" s="44"/>
      <c r="E375" s="44"/>
      <c r="F375" s="44"/>
      <c r="G375" s="164">
        <v>3792527</v>
      </c>
      <c r="H375" s="49">
        <v>0.6744</v>
      </c>
    </row>
    <row r="376" spans="1:8" s="45" customFormat="1" ht="15" hidden="1" x14ac:dyDescent="0.2">
      <c r="A376" s="44"/>
      <c r="B376" s="44"/>
      <c r="C376" s="44"/>
      <c r="D376" s="44"/>
      <c r="E376" s="44"/>
      <c r="F376" s="44"/>
      <c r="G376" s="164">
        <v>3795804</v>
      </c>
      <c r="H376" s="49">
        <v>0.30209999999999998</v>
      </c>
    </row>
    <row r="377" spans="1:8" s="45" customFormat="1" ht="15" hidden="1" x14ac:dyDescent="0.2">
      <c r="A377" s="44"/>
      <c r="B377" s="44"/>
      <c r="C377" s="44"/>
      <c r="D377" s="44"/>
      <c r="E377" s="44"/>
      <c r="F377" s="44"/>
      <c r="G377" s="164">
        <v>3815136</v>
      </c>
      <c r="H377" s="49">
        <v>0.37759999999999999</v>
      </c>
    </row>
    <row r="378" spans="1:8" s="45" customFormat="1" ht="15" hidden="1" x14ac:dyDescent="0.2">
      <c r="A378" s="44"/>
      <c r="B378" s="44"/>
      <c r="C378" s="44"/>
      <c r="D378" s="44"/>
      <c r="E378" s="44"/>
      <c r="F378" s="44"/>
      <c r="G378" s="164">
        <v>3815171</v>
      </c>
      <c r="H378" s="49">
        <v>0.37009999999999998</v>
      </c>
    </row>
    <row r="379" spans="1:8" s="45" customFormat="1" ht="15" hidden="1" x14ac:dyDescent="0.2">
      <c r="A379" s="44"/>
      <c r="B379" s="44"/>
      <c r="C379" s="44"/>
      <c r="D379" s="44"/>
      <c r="E379" s="44"/>
      <c r="F379" s="44"/>
      <c r="G379" s="164">
        <v>3815532</v>
      </c>
      <c r="H379" s="49">
        <v>0.26819999999999999</v>
      </c>
    </row>
    <row r="380" spans="1:8" s="45" customFormat="1" ht="15" hidden="1" x14ac:dyDescent="0.2">
      <c r="A380" s="44"/>
      <c r="B380" s="44"/>
      <c r="C380" s="44"/>
      <c r="D380" s="44"/>
      <c r="E380" s="44"/>
      <c r="F380" s="44"/>
      <c r="G380" s="164">
        <v>3822489</v>
      </c>
      <c r="H380" s="49">
        <v>0.68840000000000001</v>
      </c>
    </row>
    <row r="381" spans="1:8" s="45" customFormat="1" ht="15" hidden="1" x14ac:dyDescent="0.2">
      <c r="A381" s="44"/>
      <c r="B381" s="44"/>
      <c r="C381" s="44"/>
      <c r="D381" s="44"/>
      <c r="E381" s="44"/>
      <c r="F381" s="44"/>
      <c r="G381" s="164">
        <v>3842747</v>
      </c>
      <c r="H381" s="49">
        <v>0.49469999999999997</v>
      </c>
    </row>
    <row r="382" spans="1:8" s="45" customFormat="1" ht="15" hidden="1" x14ac:dyDescent="0.2">
      <c r="A382" s="44"/>
      <c r="B382" s="44"/>
      <c r="C382" s="44"/>
      <c r="D382" s="44"/>
      <c r="E382" s="44"/>
      <c r="F382" s="44"/>
      <c r="G382" s="164">
        <v>3844496</v>
      </c>
      <c r="H382" s="49">
        <v>0.45</v>
      </c>
    </row>
    <row r="383" spans="1:8" s="45" customFormat="1" ht="15" hidden="1" x14ac:dyDescent="0.2">
      <c r="A383" s="44"/>
      <c r="B383" s="44"/>
      <c r="C383" s="44"/>
      <c r="D383" s="44"/>
      <c r="E383" s="44"/>
      <c r="F383" s="44"/>
      <c r="G383" s="164">
        <v>3849342</v>
      </c>
      <c r="H383" s="49">
        <v>0.40300000000000002</v>
      </c>
    </row>
    <row r="384" spans="1:8" s="45" customFormat="1" ht="15" hidden="1" x14ac:dyDescent="0.2">
      <c r="A384" s="44"/>
      <c r="B384" s="44"/>
      <c r="C384" s="44"/>
      <c r="D384" s="44"/>
      <c r="E384" s="44"/>
      <c r="F384" s="44"/>
      <c r="G384" s="164">
        <v>3866396</v>
      </c>
      <c r="H384" s="49">
        <v>0.7206999999999999</v>
      </c>
    </row>
    <row r="385" spans="1:8" s="45" customFormat="1" ht="15" hidden="1" x14ac:dyDescent="0.2">
      <c r="A385" s="44"/>
      <c r="B385" s="44"/>
      <c r="C385" s="44"/>
      <c r="D385" s="44"/>
      <c r="E385" s="44"/>
      <c r="F385" s="44"/>
      <c r="G385" s="164">
        <v>3870706</v>
      </c>
      <c r="H385" s="49">
        <v>0.37009999999999998</v>
      </c>
    </row>
    <row r="386" spans="1:8" s="45" customFormat="1" ht="15" hidden="1" x14ac:dyDescent="0.2">
      <c r="A386" s="44"/>
      <c r="B386" s="44"/>
      <c r="C386" s="44"/>
      <c r="D386" s="44"/>
      <c r="E386" s="44"/>
      <c r="F386" s="44"/>
      <c r="G386" s="164">
        <v>3882346</v>
      </c>
      <c r="H386" s="49">
        <v>0.37009999999999998</v>
      </c>
    </row>
    <row r="387" spans="1:8" s="45" customFormat="1" ht="15" hidden="1" x14ac:dyDescent="0.2">
      <c r="A387" s="44"/>
      <c r="B387" s="44"/>
      <c r="C387" s="44"/>
      <c r="D387" s="44"/>
      <c r="E387" s="44"/>
      <c r="F387" s="44"/>
      <c r="G387" s="164">
        <v>3887921</v>
      </c>
      <c r="H387" s="49">
        <v>0.54100000000000004</v>
      </c>
    </row>
    <row r="388" spans="1:8" s="45" customFormat="1" ht="15" hidden="1" x14ac:dyDescent="0.2">
      <c r="A388" s="44"/>
      <c r="B388" s="44"/>
      <c r="C388" s="44"/>
      <c r="D388" s="44"/>
      <c r="E388" s="44"/>
      <c r="F388" s="44"/>
      <c r="G388" s="164">
        <v>3888877</v>
      </c>
      <c r="H388" s="49">
        <v>0.3821</v>
      </c>
    </row>
    <row r="389" spans="1:8" s="45" customFormat="1" ht="15" hidden="1" x14ac:dyDescent="0.2">
      <c r="A389" s="44"/>
      <c r="B389" s="44"/>
      <c r="C389" s="44"/>
      <c r="D389" s="44"/>
      <c r="E389" s="44"/>
      <c r="F389" s="44"/>
      <c r="G389" s="164">
        <v>3895738</v>
      </c>
      <c r="H389" s="49">
        <v>0.52769999999999995</v>
      </c>
    </row>
    <row r="390" spans="1:8" s="45" customFormat="1" ht="15" hidden="1" x14ac:dyDescent="0.2">
      <c r="A390" s="44"/>
      <c r="B390" s="44"/>
      <c r="C390" s="44"/>
      <c r="D390" s="44"/>
      <c r="E390" s="44"/>
      <c r="F390" s="44"/>
      <c r="G390" s="164">
        <v>3897267</v>
      </c>
      <c r="H390" s="49">
        <v>0.37009999999999998</v>
      </c>
    </row>
    <row r="391" spans="1:8" s="45" customFormat="1" ht="15" hidden="1" x14ac:dyDescent="0.2">
      <c r="A391" s="44"/>
      <c r="B391" s="44"/>
      <c r="C391" s="44"/>
      <c r="D391" s="44"/>
      <c r="E391" s="44"/>
      <c r="F391" s="44"/>
      <c r="G391" s="164">
        <v>3898019</v>
      </c>
      <c r="H391" s="49">
        <v>0.32329999999999998</v>
      </c>
    </row>
    <row r="392" spans="1:8" s="45" customFormat="1" ht="15" hidden="1" x14ac:dyDescent="0.2">
      <c r="A392" s="44"/>
      <c r="B392" s="44"/>
      <c r="C392" s="44"/>
      <c r="D392" s="44"/>
      <c r="E392" s="44"/>
      <c r="F392" s="44"/>
      <c r="G392" s="164">
        <v>3900181</v>
      </c>
      <c r="H392" s="49">
        <v>0.54069999999999996</v>
      </c>
    </row>
    <row r="393" spans="1:8" s="45" customFormat="1" ht="15" hidden="1" x14ac:dyDescent="0.2">
      <c r="A393" s="44"/>
      <c r="B393" s="44"/>
      <c r="C393" s="44"/>
      <c r="D393" s="44"/>
      <c r="E393" s="44"/>
      <c r="F393" s="44"/>
      <c r="G393" s="164">
        <v>3905274</v>
      </c>
      <c r="H393" s="49">
        <v>0.58120000000000005</v>
      </c>
    </row>
    <row r="394" spans="1:8" s="45" customFormat="1" ht="15" hidden="1" x14ac:dyDescent="0.2">
      <c r="A394" s="44"/>
      <c r="B394" s="44"/>
      <c r="C394" s="44"/>
      <c r="D394" s="44"/>
      <c r="E394" s="44"/>
      <c r="F394" s="44"/>
      <c r="G394" s="164">
        <v>3914745</v>
      </c>
      <c r="H394" s="49">
        <v>0.23200000000000001</v>
      </c>
    </row>
    <row r="395" spans="1:8" s="45" customFormat="1" ht="15" hidden="1" x14ac:dyDescent="0.2">
      <c r="A395" s="44"/>
      <c r="B395" s="44"/>
      <c r="C395" s="44"/>
      <c r="D395" s="44"/>
      <c r="E395" s="44"/>
      <c r="F395" s="44"/>
      <c r="G395" s="164">
        <v>3924731</v>
      </c>
      <c r="H395" s="49">
        <v>0.26119999999999999</v>
      </c>
    </row>
    <row r="396" spans="1:8" s="45" customFormat="1" ht="15" hidden="1" x14ac:dyDescent="0.2">
      <c r="A396" s="44"/>
      <c r="B396" s="44"/>
      <c r="C396" s="44"/>
      <c r="D396" s="44"/>
      <c r="E396" s="44"/>
      <c r="F396" s="44"/>
      <c r="G396" s="164">
        <v>3925511</v>
      </c>
      <c r="H396" s="49">
        <v>0.4778</v>
      </c>
    </row>
    <row r="397" spans="1:8" s="45" customFormat="1" ht="15" hidden="1" x14ac:dyDescent="0.2">
      <c r="A397" s="44"/>
      <c r="B397" s="44"/>
      <c r="C397" s="44"/>
      <c r="D397" s="44"/>
      <c r="E397" s="44"/>
      <c r="F397" s="44"/>
      <c r="G397" s="164">
        <v>3927442</v>
      </c>
      <c r="H397" s="49">
        <v>0.37009999999999998</v>
      </c>
    </row>
    <row r="398" spans="1:8" s="45" customFormat="1" ht="15" hidden="1" x14ac:dyDescent="0.2">
      <c r="A398" s="44"/>
      <c r="B398" s="44"/>
      <c r="C398" s="44"/>
      <c r="D398" s="44"/>
      <c r="E398" s="44"/>
      <c r="F398" s="44"/>
      <c r="G398" s="164">
        <v>3927689</v>
      </c>
      <c r="H398" s="49">
        <v>0.2651</v>
      </c>
    </row>
    <row r="399" spans="1:8" s="45" customFormat="1" ht="15" hidden="1" x14ac:dyDescent="0.2">
      <c r="A399" s="44"/>
      <c r="B399" s="44"/>
      <c r="C399" s="44"/>
      <c r="D399" s="44"/>
      <c r="E399" s="44"/>
      <c r="F399" s="44"/>
      <c r="G399" s="164">
        <v>3928941</v>
      </c>
      <c r="H399" s="49">
        <v>0.48249999999999998</v>
      </c>
    </row>
    <row r="400" spans="1:8" s="45" customFormat="1" ht="15" hidden="1" x14ac:dyDescent="0.2">
      <c r="A400" s="44"/>
      <c r="B400" s="44"/>
      <c r="C400" s="44"/>
      <c r="D400" s="44"/>
      <c r="E400" s="44"/>
      <c r="F400" s="44"/>
      <c r="G400" s="164">
        <v>3933503</v>
      </c>
      <c r="H400" s="49">
        <v>0.12659999999999999</v>
      </c>
    </row>
    <row r="401" spans="1:8" s="45" customFormat="1" ht="15" hidden="1" x14ac:dyDescent="0.2">
      <c r="A401" s="44"/>
      <c r="B401" s="44"/>
      <c r="C401" s="44"/>
      <c r="D401" s="44"/>
      <c r="E401" s="44"/>
      <c r="F401" s="44"/>
      <c r="G401" s="164">
        <v>3937091</v>
      </c>
      <c r="H401" s="49">
        <v>0.37009999999999998</v>
      </c>
    </row>
    <row r="402" spans="1:8" s="45" customFormat="1" ht="15" hidden="1" x14ac:dyDescent="0.2">
      <c r="A402" s="44"/>
      <c r="B402" s="44"/>
      <c r="C402" s="44"/>
      <c r="D402" s="44"/>
      <c r="E402" s="44"/>
      <c r="F402" s="44"/>
      <c r="G402" s="164">
        <v>3937837</v>
      </c>
      <c r="H402" s="49">
        <v>0.57379999999999998</v>
      </c>
    </row>
    <row r="403" spans="1:8" s="45" customFormat="1" ht="15" hidden="1" x14ac:dyDescent="0.2">
      <c r="A403" s="44"/>
      <c r="B403" s="44"/>
      <c r="C403" s="44"/>
      <c r="D403" s="44"/>
      <c r="E403" s="44"/>
      <c r="F403" s="50"/>
      <c r="G403" s="164">
        <v>3940549</v>
      </c>
      <c r="H403" s="49">
        <v>0.24079999999999999</v>
      </c>
    </row>
    <row r="404" spans="1:8" s="45" customFormat="1" ht="15" hidden="1" x14ac:dyDescent="0.2">
      <c r="A404" s="44"/>
      <c r="B404" s="44"/>
      <c r="C404" s="44"/>
      <c r="D404" s="44"/>
      <c r="E404" s="44"/>
      <c r="F404" s="50"/>
      <c r="G404" s="164">
        <v>3947552</v>
      </c>
      <c r="H404" s="49">
        <v>0.31630000000000003</v>
      </c>
    </row>
    <row r="405" spans="1:8" s="45" customFormat="1" ht="15" hidden="1" x14ac:dyDescent="0.2">
      <c r="A405" s="44"/>
      <c r="B405" s="44"/>
      <c r="C405" s="44"/>
      <c r="D405" s="44"/>
      <c r="E405" s="44"/>
      <c r="F405" s="50"/>
      <c r="G405" s="164">
        <v>3949784</v>
      </c>
      <c r="H405" s="49">
        <v>0.25269999999999998</v>
      </c>
    </row>
    <row r="406" spans="1:8" s="45" customFormat="1" ht="15" hidden="1" x14ac:dyDescent="0.2">
      <c r="A406" s="44"/>
      <c r="B406" s="44"/>
      <c r="C406" s="44"/>
      <c r="D406" s="44"/>
      <c r="E406" s="44"/>
      <c r="F406" s="50"/>
      <c r="G406" s="164">
        <v>3952492</v>
      </c>
      <c r="H406" s="49">
        <v>0.53920000000000001</v>
      </c>
    </row>
    <row r="407" spans="1:8" s="45" customFormat="1" ht="15" hidden="1" x14ac:dyDescent="0.2">
      <c r="A407" s="44"/>
      <c r="B407" s="44"/>
      <c r="C407" s="44"/>
      <c r="D407" s="44"/>
      <c r="E407" s="44"/>
      <c r="F407" s="50"/>
      <c r="G407" s="164">
        <v>3954201</v>
      </c>
      <c r="H407" s="49">
        <v>0.55679999999999996</v>
      </c>
    </row>
    <row r="408" spans="1:8" s="45" customFormat="1" ht="15" hidden="1" x14ac:dyDescent="0.2">
      <c r="A408" s="44"/>
      <c r="B408" s="44"/>
      <c r="C408" s="44"/>
      <c r="D408" s="44"/>
      <c r="E408" s="44"/>
      <c r="F408" s="50"/>
      <c r="G408" s="164">
        <v>3964633</v>
      </c>
      <c r="H408" s="49">
        <v>0.44650000000000001</v>
      </c>
    </row>
    <row r="409" spans="1:8" s="45" customFormat="1" ht="15" hidden="1" x14ac:dyDescent="0.2">
      <c r="A409" s="44"/>
      <c r="B409" s="44"/>
      <c r="C409" s="44"/>
      <c r="D409" s="44"/>
      <c r="E409" s="44"/>
      <c r="F409" s="50"/>
      <c r="G409" s="164">
        <v>3973283</v>
      </c>
      <c r="H409" s="49">
        <v>0.37009999999999998</v>
      </c>
    </row>
    <row r="410" spans="1:8" s="45" customFormat="1" ht="15" hidden="1" x14ac:dyDescent="0.2">
      <c r="A410" s="44"/>
      <c r="B410" s="44"/>
      <c r="C410" s="44"/>
      <c r="D410" s="44"/>
      <c r="E410" s="44"/>
      <c r="F410" s="50"/>
      <c r="G410" s="164">
        <v>3983852</v>
      </c>
      <c r="H410" s="49">
        <v>0.39900000000000002</v>
      </c>
    </row>
    <row r="411" spans="1:8" s="45" customFormat="1" ht="15" hidden="1" x14ac:dyDescent="0.2">
      <c r="A411" s="44"/>
      <c r="B411" s="44"/>
      <c r="C411" s="44"/>
      <c r="D411" s="44"/>
      <c r="E411" s="44"/>
      <c r="F411" s="50"/>
      <c r="G411" s="164">
        <v>3997325</v>
      </c>
      <c r="H411" s="49">
        <v>0.57969999999999999</v>
      </c>
    </row>
    <row r="412" spans="1:8" s="45" customFormat="1" ht="15" hidden="1" x14ac:dyDescent="0.2">
      <c r="A412" s="44"/>
      <c r="B412" s="44"/>
      <c r="C412" s="44"/>
      <c r="D412" s="44"/>
      <c r="E412" s="44"/>
      <c r="F412" s="50"/>
      <c r="G412" s="164">
        <v>4003341</v>
      </c>
      <c r="H412" s="49">
        <v>0.37009999999999998</v>
      </c>
    </row>
    <row r="413" spans="1:8" s="45" customFormat="1" ht="15" hidden="1" x14ac:dyDescent="0.2">
      <c r="A413" s="44"/>
      <c r="B413" s="44"/>
      <c r="C413" s="44"/>
      <c r="D413" s="44"/>
      <c r="E413" s="44"/>
      <c r="F413" s="50"/>
      <c r="G413" s="164">
        <v>4010415</v>
      </c>
      <c r="H413" s="49">
        <v>0.37009999999999998</v>
      </c>
    </row>
    <row r="414" spans="1:8" s="45" customFormat="1" ht="15" hidden="1" x14ac:dyDescent="0.2">
      <c r="A414" s="44"/>
      <c r="B414" s="44"/>
      <c r="C414" s="44"/>
      <c r="D414" s="44"/>
      <c r="E414" s="44"/>
      <c r="F414" s="50"/>
      <c r="G414" s="164">
        <v>4028242</v>
      </c>
      <c r="H414" s="49">
        <v>0.31630000000000003</v>
      </c>
    </row>
    <row r="415" spans="1:8" s="45" customFormat="1" ht="15" hidden="1" x14ac:dyDescent="0.2">
      <c r="A415" s="44"/>
      <c r="B415" s="44"/>
      <c r="C415" s="44"/>
      <c r="D415" s="44"/>
      <c r="E415" s="44"/>
      <c r="F415" s="50"/>
      <c r="G415" s="164">
        <v>4040753</v>
      </c>
      <c r="H415" s="49">
        <v>0.31860000000000005</v>
      </c>
    </row>
    <row r="416" spans="1:8" s="45" customFormat="1" ht="15" hidden="1" x14ac:dyDescent="0.2">
      <c r="A416" s="44"/>
      <c r="B416" s="44"/>
      <c r="C416" s="44"/>
      <c r="D416" s="44"/>
      <c r="E416" s="44"/>
      <c r="F416" s="50"/>
      <c r="G416" s="164">
        <v>4044495</v>
      </c>
      <c r="H416" s="49">
        <v>0.41699999999999998</v>
      </c>
    </row>
    <row r="417" spans="1:8" s="45" customFormat="1" ht="15" hidden="1" x14ac:dyDescent="0.2">
      <c r="A417" s="44"/>
      <c r="B417" s="44"/>
      <c r="C417" s="44"/>
      <c r="D417" s="44"/>
      <c r="E417" s="44"/>
      <c r="F417" s="50"/>
      <c r="G417" s="164">
        <v>4046378</v>
      </c>
      <c r="H417" s="49">
        <v>0.4113</v>
      </c>
    </row>
    <row r="418" spans="1:8" s="45" customFormat="1" ht="15" hidden="1" x14ac:dyDescent="0.2">
      <c r="A418" s="44"/>
      <c r="B418" s="44"/>
      <c r="C418" s="44"/>
      <c r="D418" s="44"/>
      <c r="E418" s="44"/>
      <c r="F418" s="50"/>
      <c r="G418" s="164">
        <v>4048308</v>
      </c>
      <c r="H418" s="49">
        <v>0.45219999999999999</v>
      </c>
    </row>
    <row r="419" spans="1:8" s="45" customFormat="1" ht="15" hidden="1" x14ac:dyDescent="0.2">
      <c r="A419" s="44"/>
      <c r="B419" s="44"/>
      <c r="C419" s="44"/>
      <c r="D419" s="44"/>
      <c r="E419" s="44"/>
      <c r="F419" s="50"/>
      <c r="G419" s="164">
        <v>4049530</v>
      </c>
      <c r="H419" s="49">
        <v>0.37009999999999998</v>
      </c>
    </row>
    <row r="420" spans="1:8" s="45" customFormat="1" ht="15" hidden="1" x14ac:dyDescent="0.2">
      <c r="A420" s="44"/>
      <c r="B420" s="44"/>
      <c r="C420" s="44"/>
      <c r="D420" s="44"/>
      <c r="E420" s="44"/>
      <c r="F420" s="50"/>
      <c r="G420" s="164">
        <v>4057509</v>
      </c>
      <c r="H420" s="49">
        <v>0.41039999999999999</v>
      </c>
    </row>
    <row r="421" spans="1:8" s="45" customFormat="1" ht="15" hidden="1" x14ac:dyDescent="0.2">
      <c r="A421" s="44"/>
      <c r="B421" s="44"/>
      <c r="C421" s="44"/>
      <c r="D421" s="44"/>
      <c r="E421" s="44"/>
      <c r="F421" s="50"/>
      <c r="G421" s="164">
        <v>4067819</v>
      </c>
      <c r="H421" s="49">
        <v>0.31540000000000001</v>
      </c>
    </row>
    <row r="422" spans="1:8" s="45" customFormat="1" ht="15" hidden="1" x14ac:dyDescent="0.2">
      <c r="A422" s="44"/>
      <c r="B422" s="44"/>
      <c r="C422" s="44"/>
      <c r="D422" s="44"/>
      <c r="E422" s="44"/>
      <c r="F422" s="50"/>
      <c r="G422" s="164">
        <v>4069788</v>
      </c>
      <c r="H422" s="49">
        <v>0.39369999999999999</v>
      </c>
    </row>
    <row r="423" spans="1:8" s="45" customFormat="1" ht="15" hidden="1" x14ac:dyDescent="0.2">
      <c r="A423" s="44"/>
      <c r="B423" s="44"/>
      <c r="C423" s="44"/>
      <c r="D423" s="44"/>
      <c r="E423" s="44"/>
      <c r="F423" s="50"/>
      <c r="G423" s="164">
        <v>4078065</v>
      </c>
      <c r="H423" s="49">
        <v>0.37830000000000003</v>
      </c>
    </row>
    <row r="424" spans="1:8" s="45" customFormat="1" ht="15" hidden="1" x14ac:dyDescent="0.2">
      <c r="A424" s="44"/>
      <c r="B424" s="44"/>
      <c r="C424" s="44"/>
      <c r="D424" s="44"/>
      <c r="E424" s="44"/>
      <c r="F424" s="50"/>
      <c r="G424" s="164">
        <v>4078877</v>
      </c>
      <c r="H424" s="49">
        <v>0.51149999999999995</v>
      </c>
    </row>
    <row r="425" spans="1:8" s="45" customFormat="1" ht="15" hidden="1" x14ac:dyDescent="0.2">
      <c r="A425" s="44"/>
      <c r="B425" s="44"/>
      <c r="C425" s="44"/>
      <c r="D425" s="44"/>
      <c r="E425" s="44"/>
      <c r="F425" s="50"/>
      <c r="G425" s="164">
        <v>4079912</v>
      </c>
      <c r="H425" s="49">
        <v>4.2500000000000003E-2</v>
      </c>
    </row>
    <row r="426" spans="1:8" s="45" customFormat="1" ht="15" hidden="1" x14ac:dyDescent="0.2">
      <c r="A426" s="44"/>
      <c r="B426" s="44"/>
      <c r="C426" s="44"/>
      <c r="D426" s="44"/>
      <c r="E426" s="44"/>
      <c r="F426" s="50"/>
      <c r="G426" s="164">
        <v>4080105</v>
      </c>
      <c r="H426" s="49">
        <v>0.39810000000000001</v>
      </c>
    </row>
    <row r="427" spans="1:8" s="45" customFormat="1" ht="15" hidden="1" x14ac:dyDescent="0.2">
      <c r="A427" s="44"/>
      <c r="B427" s="44"/>
      <c r="C427" s="44"/>
      <c r="D427" s="44"/>
      <c r="E427" s="44"/>
      <c r="F427" s="50"/>
      <c r="G427" s="164">
        <v>4082156</v>
      </c>
      <c r="H427" s="49">
        <v>0</v>
      </c>
    </row>
    <row r="428" spans="1:8" s="45" customFormat="1" ht="15" hidden="1" x14ac:dyDescent="0.2">
      <c r="A428" s="44"/>
      <c r="B428" s="44"/>
      <c r="C428" s="44"/>
      <c r="D428" s="44"/>
      <c r="E428" s="44"/>
      <c r="F428" s="50"/>
      <c r="G428" s="164">
        <v>4086012</v>
      </c>
      <c r="H428" s="49">
        <v>0.30570000000000003</v>
      </c>
    </row>
    <row r="429" spans="1:8" s="45" customFormat="1" ht="15" hidden="1" x14ac:dyDescent="0.2">
      <c r="A429" s="44"/>
      <c r="B429" s="44"/>
      <c r="C429" s="44"/>
      <c r="D429" s="44"/>
      <c r="E429" s="44"/>
      <c r="F429" s="50"/>
      <c r="G429" s="164">
        <v>4086374</v>
      </c>
      <c r="H429" s="49">
        <v>0.55000000000000004</v>
      </c>
    </row>
    <row r="430" spans="1:8" s="45" customFormat="1" ht="15" hidden="1" x14ac:dyDescent="0.2">
      <c r="A430" s="44"/>
      <c r="B430" s="44"/>
      <c r="C430" s="44"/>
      <c r="D430" s="44"/>
      <c r="E430" s="44"/>
      <c r="F430" s="50"/>
      <c r="G430" s="164">
        <v>4088474</v>
      </c>
      <c r="H430" s="49">
        <v>0.25</v>
      </c>
    </row>
    <row r="431" spans="1:8" s="45" customFormat="1" ht="15" hidden="1" x14ac:dyDescent="0.2">
      <c r="A431" s="44"/>
      <c r="B431" s="44"/>
      <c r="C431" s="44"/>
      <c r="D431" s="44"/>
      <c r="E431" s="44"/>
      <c r="F431" s="50"/>
      <c r="G431" s="164">
        <v>4090524</v>
      </c>
      <c r="H431" s="49">
        <v>0.37009999999999998</v>
      </c>
    </row>
    <row r="432" spans="1:8" s="45" customFormat="1" ht="15" hidden="1" x14ac:dyDescent="0.2">
      <c r="A432" s="44"/>
      <c r="B432" s="44"/>
      <c r="C432" s="44"/>
      <c r="D432" s="44"/>
      <c r="E432" s="44"/>
      <c r="F432" s="50"/>
      <c r="G432" s="164">
        <v>4092998</v>
      </c>
      <c r="H432" s="49">
        <v>0.5897</v>
      </c>
    </row>
    <row r="433" spans="1:8" s="45" customFormat="1" ht="15" hidden="1" x14ac:dyDescent="0.2">
      <c r="A433" s="44"/>
      <c r="B433" s="44"/>
      <c r="C433" s="44"/>
      <c r="D433" s="44"/>
      <c r="E433" s="44"/>
      <c r="F433" s="50"/>
      <c r="G433" s="164">
        <v>4104103</v>
      </c>
      <c r="H433" s="49">
        <v>0.37009999999999998</v>
      </c>
    </row>
    <row r="434" spans="1:8" s="45" customFormat="1" ht="15" hidden="1" x14ac:dyDescent="0.2">
      <c r="A434" s="44"/>
      <c r="B434" s="44"/>
      <c r="C434" s="44"/>
      <c r="D434" s="44"/>
      <c r="E434" s="44"/>
      <c r="F434" s="50"/>
      <c r="G434" s="164">
        <v>4117916</v>
      </c>
      <c r="H434" s="49">
        <v>0.75639999999999996</v>
      </c>
    </row>
    <row r="435" spans="1:8" s="45" customFormat="1" ht="15" hidden="1" x14ac:dyDescent="0.2">
      <c r="A435" s="44"/>
      <c r="B435" s="44"/>
      <c r="C435" s="44"/>
      <c r="D435" s="44"/>
      <c r="E435" s="44"/>
      <c r="F435" s="50"/>
      <c r="G435" s="164">
        <v>4119910</v>
      </c>
      <c r="H435" s="49">
        <v>0.37009999999999998</v>
      </c>
    </row>
    <row r="436" spans="1:8" s="45" customFormat="1" ht="15" hidden="1" x14ac:dyDescent="0.2">
      <c r="A436" s="44"/>
      <c r="B436" s="44"/>
      <c r="C436" s="44"/>
      <c r="D436" s="44"/>
      <c r="E436" s="44"/>
      <c r="F436" s="50"/>
      <c r="G436" s="164">
        <v>4124060</v>
      </c>
      <c r="H436" s="49">
        <v>0.37009999999999998</v>
      </c>
    </row>
    <row r="437" spans="1:8" s="45" customFormat="1" ht="15" hidden="1" x14ac:dyDescent="0.2">
      <c r="A437" s="44"/>
      <c r="B437" s="44"/>
      <c r="C437" s="44"/>
      <c r="D437" s="44"/>
      <c r="E437" s="44"/>
      <c r="F437" s="50"/>
      <c r="G437" s="164">
        <v>4124502</v>
      </c>
      <c r="H437" s="49">
        <v>0.37009999999999998</v>
      </c>
    </row>
    <row r="438" spans="1:8" s="45" customFormat="1" ht="15" hidden="1" x14ac:dyDescent="0.2">
      <c r="A438" s="44"/>
      <c r="B438" s="44"/>
      <c r="C438" s="44"/>
      <c r="D438" s="44"/>
      <c r="E438" s="44"/>
      <c r="F438" s="50"/>
      <c r="G438" s="164">
        <v>4124806</v>
      </c>
      <c r="H438" s="49">
        <v>0.32540000000000002</v>
      </c>
    </row>
    <row r="439" spans="1:8" s="45" customFormat="1" ht="15" hidden="1" x14ac:dyDescent="0.2">
      <c r="A439" s="44"/>
      <c r="B439" s="44"/>
      <c r="C439" s="44"/>
      <c r="D439" s="44"/>
      <c r="E439" s="44"/>
      <c r="F439" s="50"/>
      <c r="G439" s="164">
        <v>4127985</v>
      </c>
      <c r="H439" s="49">
        <v>0.37009999999999998</v>
      </c>
    </row>
    <row r="440" spans="1:8" s="45" customFormat="1" ht="15" hidden="1" x14ac:dyDescent="0.2">
      <c r="A440" s="44"/>
      <c r="B440" s="44"/>
      <c r="C440" s="44"/>
      <c r="D440" s="44"/>
      <c r="E440" s="44"/>
      <c r="F440" s="50"/>
      <c r="G440" s="164">
        <v>4128369</v>
      </c>
      <c r="H440" s="49">
        <v>0.37009999999999998</v>
      </c>
    </row>
    <row r="441" spans="1:8" s="45" customFormat="1" ht="15" hidden="1" x14ac:dyDescent="0.2">
      <c r="A441" s="44"/>
      <c r="B441" s="44"/>
      <c r="C441" s="44"/>
      <c r="D441" s="44"/>
      <c r="E441" s="44"/>
      <c r="F441" s="50"/>
      <c r="G441" s="164">
        <v>4130881</v>
      </c>
      <c r="H441" s="49">
        <v>0.37009999999999998</v>
      </c>
    </row>
    <row r="442" spans="1:8" s="45" customFormat="1" ht="15" hidden="1" x14ac:dyDescent="0.2">
      <c r="A442" s="44"/>
      <c r="B442" s="44"/>
      <c r="C442" s="44"/>
      <c r="D442" s="44"/>
      <c r="E442" s="44"/>
      <c r="F442" s="50"/>
      <c r="G442" s="164">
        <v>4132452</v>
      </c>
      <c r="H442" s="49">
        <v>0.37319999999999998</v>
      </c>
    </row>
    <row r="443" spans="1:8" s="45" customFormat="1" ht="15" hidden="1" x14ac:dyDescent="0.2">
      <c r="A443" s="44"/>
      <c r="B443" s="44"/>
      <c r="C443" s="44"/>
      <c r="D443" s="44"/>
      <c r="E443" s="44"/>
      <c r="F443" s="50"/>
      <c r="G443" s="164">
        <v>4134009</v>
      </c>
      <c r="H443" s="49">
        <v>0.40339999999999998</v>
      </c>
    </row>
    <row r="444" spans="1:8" s="45" customFormat="1" ht="15" hidden="1" x14ac:dyDescent="0.2">
      <c r="A444" s="44"/>
      <c r="B444" s="44"/>
      <c r="C444" s="44"/>
      <c r="D444" s="44"/>
      <c r="E444" s="44"/>
      <c r="F444" s="50"/>
      <c r="G444" s="164">
        <v>4136082</v>
      </c>
      <c r="H444" s="49">
        <v>0.37009999999999998</v>
      </c>
    </row>
    <row r="445" spans="1:8" s="45" customFormat="1" ht="15" hidden="1" x14ac:dyDescent="0.2">
      <c r="A445" s="44"/>
      <c r="B445" s="44"/>
      <c r="C445" s="44"/>
      <c r="D445" s="44"/>
      <c r="E445" s="44"/>
      <c r="F445" s="50"/>
      <c r="G445" s="164">
        <v>4136112</v>
      </c>
      <c r="H445" s="49">
        <v>0.30570000000000003</v>
      </c>
    </row>
    <row r="446" spans="1:8" s="45" customFormat="1" ht="15" hidden="1" x14ac:dyDescent="0.2">
      <c r="A446" s="44"/>
      <c r="B446" s="44"/>
      <c r="C446" s="44"/>
      <c r="D446" s="44"/>
      <c r="E446" s="44"/>
      <c r="F446" s="50"/>
      <c r="G446" s="164">
        <v>4137188</v>
      </c>
      <c r="H446" s="49">
        <v>0.3</v>
      </c>
    </row>
    <row r="447" spans="1:8" s="45" customFormat="1" ht="15" hidden="1" x14ac:dyDescent="0.2">
      <c r="A447" s="44"/>
      <c r="B447" s="44"/>
      <c r="C447" s="44"/>
      <c r="D447" s="44"/>
      <c r="E447" s="44"/>
      <c r="F447" s="50"/>
      <c r="G447" s="164">
        <v>4143102</v>
      </c>
      <c r="H447" s="49">
        <v>0.54</v>
      </c>
    </row>
    <row r="448" spans="1:8" s="45" customFormat="1" ht="15" hidden="1" x14ac:dyDescent="0.2">
      <c r="A448" s="44"/>
      <c r="B448" s="44"/>
      <c r="C448" s="44"/>
      <c r="D448" s="44"/>
      <c r="E448" s="44"/>
      <c r="F448" s="50"/>
      <c r="G448" s="164">
        <v>4146040</v>
      </c>
      <c r="H448" s="49">
        <v>0.5857</v>
      </c>
    </row>
    <row r="449" spans="1:8" s="45" customFormat="1" ht="15" hidden="1" x14ac:dyDescent="0.2">
      <c r="A449" s="44"/>
      <c r="B449" s="44"/>
      <c r="C449" s="44"/>
      <c r="D449" s="44"/>
      <c r="E449" s="44"/>
      <c r="F449" s="50"/>
      <c r="G449" s="164">
        <v>4148753</v>
      </c>
      <c r="H449" s="49">
        <v>0.30570000000000003</v>
      </c>
    </row>
    <row r="450" spans="1:8" s="45" customFormat="1" ht="15" hidden="1" x14ac:dyDescent="0.2">
      <c r="A450" s="44"/>
      <c r="B450" s="44"/>
      <c r="C450" s="44"/>
      <c r="D450" s="44"/>
      <c r="E450" s="44"/>
      <c r="F450" s="50"/>
      <c r="G450" s="164">
        <v>4149098</v>
      </c>
      <c r="H450" s="49">
        <v>0.44950000000000001</v>
      </c>
    </row>
    <row r="451" spans="1:8" s="45" customFormat="1" ht="15" hidden="1" x14ac:dyDescent="0.2">
      <c r="A451" s="44"/>
      <c r="B451" s="44"/>
      <c r="C451" s="44"/>
      <c r="D451" s="44"/>
      <c r="E451" s="44"/>
      <c r="F451" s="50"/>
      <c r="G451" s="164">
        <v>4149444</v>
      </c>
      <c r="H451" s="49">
        <v>0.41589999999999999</v>
      </c>
    </row>
    <row r="452" spans="1:8" s="45" customFormat="1" ht="15" hidden="1" x14ac:dyDescent="0.2">
      <c r="A452" s="44"/>
      <c r="B452" s="44"/>
      <c r="C452" s="44"/>
      <c r="D452" s="44"/>
      <c r="E452" s="44"/>
      <c r="F452" s="50"/>
      <c r="G452" s="164">
        <v>4156663</v>
      </c>
      <c r="H452" s="49">
        <v>0.53969999999999996</v>
      </c>
    </row>
    <row r="453" spans="1:8" s="45" customFormat="1" ht="15" hidden="1" x14ac:dyDescent="0.2">
      <c r="A453" s="44"/>
      <c r="B453" s="44"/>
      <c r="C453" s="44"/>
      <c r="D453" s="44"/>
      <c r="E453" s="44"/>
      <c r="F453" s="50"/>
      <c r="G453" s="164">
        <v>4156797</v>
      </c>
      <c r="H453" s="49">
        <v>0.37009999999999998</v>
      </c>
    </row>
    <row r="454" spans="1:8" s="45" customFormat="1" ht="15" hidden="1" x14ac:dyDescent="0.2">
      <c r="A454" s="44"/>
      <c r="B454" s="44"/>
      <c r="C454" s="44"/>
      <c r="D454" s="44"/>
      <c r="E454" s="44"/>
      <c r="F454" s="50"/>
      <c r="G454" s="164">
        <v>4161922</v>
      </c>
      <c r="H454" s="49">
        <v>0.42349999999999999</v>
      </c>
    </row>
    <row r="455" spans="1:8" s="45" customFormat="1" ht="15" hidden="1" x14ac:dyDescent="0.2">
      <c r="A455" s="44"/>
      <c r="B455" s="44"/>
      <c r="C455" s="44"/>
      <c r="D455" s="44"/>
      <c r="E455" s="44"/>
      <c r="F455" s="50"/>
      <c r="G455" s="164">
        <v>4168437</v>
      </c>
      <c r="H455" s="49">
        <v>0.37009999999999998</v>
      </c>
    </row>
    <row r="456" spans="1:8" s="45" customFormat="1" ht="15" hidden="1" x14ac:dyDescent="0.2">
      <c r="A456" s="44"/>
      <c r="B456" s="44"/>
      <c r="C456" s="44"/>
      <c r="D456" s="44"/>
      <c r="E456" s="44"/>
      <c r="F456" s="50"/>
      <c r="G456" s="164">
        <v>4168571</v>
      </c>
      <c r="H456" s="49">
        <v>0.37009999999999998</v>
      </c>
    </row>
    <row r="457" spans="1:8" s="45" customFormat="1" ht="15" hidden="1" x14ac:dyDescent="0.2">
      <c r="A457" s="44"/>
      <c r="B457" s="44"/>
      <c r="C457" s="44"/>
      <c r="D457" s="44"/>
      <c r="E457" s="44"/>
      <c r="F457" s="50"/>
      <c r="G457" s="164">
        <v>4170861</v>
      </c>
      <c r="H457" s="49">
        <v>0.37009999999999998</v>
      </c>
    </row>
    <row r="458" spans="1:8" s="45" customFormat="1" ht="15" hidden="1" x14ac:dyDescent="0.2">
      <c r="A458" s="44"/>
      <c r="B458" s="44"/>
      <c r="C458" s="44"/>
      <c r="D458" s="44"/>
      <c r="E458" s="44"/>
      <c r="F458" s="50"/>
      <c r="G458" s="164">
        <v>4170942</v>
      </c>
      <c r="H458" s="49">
        <v>0.4597</v>
      </c>
    </row>
    <row r="459" spans="1:8" s="45" customFormat="1" ht="15" hidden="1" x14ac:dyDescent="0.2">
      <c r="A459" s="44"/>
      <c r="B459" s="44"/>
      <c r="C459" s="44"/>
      <c r="D459" s="44"/>
      <c r="E459" s="44"/>
      <c r="F459" s="50"/>
      <c r="G459" s="164">
        <v>4176939</v>
      </c>
      <c r="H459" s="49">
        <v>0.54769999999999996</v>
      </c>
    </row>
    <row r="460" spans="1:8" s="45" customFormat="1" ht="15" hidden="1" x14ac:dyDescent="0.2">
      <c r="A460" s="44"/>
      <c r="B460" s="44"/>
      <c r="C460" s="44"/>
      <c r="D460" s="44"/>
      <c r="E460" s="44"/>
      <c r="F460" s="50"/>
      <c r="G460" s="164">
        <v>4176994</v>
      </c>
      <c r="H460" s="49">
        <v>0.4022</v>
      </c>
    </row>
    <row r="461" spans="1:8" s="45" customFormat="1" ht="15" hidden="1" x14ac:dyDescent="0.2">
      <c r="A461" s="44"/>
      <c r="B461" s="44"/>
      <c r="C461" s="44"/>
      <c r="D461" s="44"/>
      <c r="E461" s="44"/>
      <c r="F461" s="50"/>
      <c r="G461" s="164">
        <v>4177677</v>
      </c>
      <c r="H461" s="49">
        <v>0.2651</v>
      </c>
    </row>
    <row r="462" spans="1:8" s="45" customFormat="1" ht="15" hidden="1" x14ac:dyDescent="0.2">
      <c r="A462" s="44"/>
      <c r="B462" s="44"/>
      <c r="C462" s="44"/>
      <c r="D462" s="44"/>
      <c r="E462" s="44"/>
      <c r="F462" s="50"/>
      <c r="G462" s="164">
        <v>4181105</v>
      </c>
      <c r="H462" s="49">
        <v>0.19550000000000001</v>
      </c>
    </row>
    <row r="463" spans="1:8" s="45" customFormat="1" ht="15" hidden="1" x14ac:dyDescent="0.2">
      <c r="A463" s="44"/>
      <c r="B463" s="44"/>
      <c r="C463" s="44"/>
      <c r="D463" s="44"/>
      <c r="E463" s="44"/>
      <c r="F463" s="50"/>
      <c r="G463" s="164">
        <v>4184371</v>
      </c>
      <c r="H463" s="49">
        <v>0.37010000000000004</v>
      </c>
    </row>
    <row r="464" spans="1:8" s="45" customFormat="1" ht="15" hidden="1" x14ac:dyDescent="0.2">
      <c r="A464" s="44"/>
      <c r="B464" s="44"/>
      <c r="C464" s="44"/>
      <c r="D464" s="44"/>
      <c r="E464" s="44"/>
      <c r="F464" s="50"/>
      <c r="G464" s="164">
        <v>4184985</v>
      </c>
      <c r="H464" s="49">
        <v>0.56989999999999996</v>
      </c>
    </row>
    <row r="465" spans="1:8" s="45" customFormat="1" ht="15" hidden="1" x14ac:dyDescent="0.2">
      <c r="A465" s="44"/>
      <c r="B465" s="44"/>
      <c r="C465" s="44"/>
      <c r="D465" s="44"/>
      <c r="E465" s="44"/>
      <c r="F465" s="50"/>
      <c r="G465" s="164">
        <v>4185831</v>
      </c>
      <c r="H465" s="49">
        <v>0.5897</v>
      </c>
    </row>
    <row r="466" spans="1:8" s="45" customFormat="1" ht="15" hidden="1" x14ac:dyDescent="0.2">
      <c r="A466" s="44"/>
      <c r="B466" s="44"/>
      <c r="C466" s="44"/>
      <c r="D466" s="44"/>
      <c r="E466" s="44"/>
      <c r="F466" s="50"/>
      <c r="G466" s="164">
        <v>4191241</v>
      </c>
      <c r="H466" s="49">
        <v>0.5897</v>
      </c>
    </row>
    <row r="467" spans="1:8" s="45" customFormat="1" ht="15" hidden="1" x14ac:dyDescent="0.2">
      <c r="A467" s="44"/>
      <c r="B467" s="44"/>
      <c r="C467" s="44"/>
      <c r="D467" s="44"/>
      <c r="E467" s="44"/>
      <c r="F467" s="50"/>
      <c r="G467" s="164">
        <v>4192262</v>
      </c>
      <c r="H467" s="49">
        <v>0.41499999999999998</v>
      </c>
    </row>
    <row r="468" spans="1:8" s="45" customFormat="1" ht="15" hidden="1" x14ac:dyDescent="0.2">
      <c r="A468" s="44"/>
      <c r="B468" s="44"/>
      <c r="C468" s="44"/>
      <c r="D468" s="44"/>
      <c r="E468" s="44"/>
      <c r="F468" s="50"/>
      <c r="G468" s="164">
        <v>4204670</v>
      </c>
      <c r="H468" s="49">
        <v>0.32600000000000001</v>
      </c>
    </row>
    <row r="469" spans="1:8" s="45" customFormat="1" ht="15" hidden="1" x14ac:dyDescent="0.2">
      <c r="A469" s="44"/>
      <c r="B469" s="44"/>
      <c r="C469" s="44"/>
      <c r="D469" s="44"/>
      <c r="E469" s="44"/>
      <c r="F469" s="50"/>
      <c r="G469" s="164">
        <v>4209505</v>
      </c>
      <c r="H469" s="49">
        <v>0.40460000000000002</v>
      </c>
    </row>
    <row r="470" spans="1:8" s="45" customFormat="1" ht="15" hidden="1" x14ac:dyDescent="0.2">
      <c r="A470" s="44"/>
      <c r="B470" s="44"/>
      <c r="C470" s="44"/>
      <c r="D470" s="44"/>
      <c r="E470" s="44"/>
      <c r="F470" s="50"/>
      <c r="G470" s="164">
        <v>4209922</v>
      </c>
      <c r="H470" s="49">
        <v>0.37009999999999998</v>
      </c>
    </row>
    <row r="471" spans="1:8" s="45" customFormat="1" ht="15" hidden="1" x14ac:dyDescent="0.2">
      <c r="A471" s="44"/>
      <c r="B471" s="44"/>
      <c r="C471" s="44"/>
      <c r="D471" s="44"/>
      <c r="E471" s="44"/>
      <c r="F471" s="50"/>
      <c r="G471" s="164">
        <v>4210950</v>
      </c>
      <c r="H471" s="49">
        <v>0.37009999999999998</v>
      </c>
    </row>
    <row r="472" spans="1:8" s="45" customFormat="1" ht="15" hidden="1" x14ac:dyDescent="0.2">
      <c r="A472" s="44"/>
      <c r="B472" s="44"/>
      <c r="C472" s="44"/>
      <c r="D472" s="44"/>
      <c r="E472" s="44"/>
      <c r="F472" s="50"/>
      <c r="G472" s="164">
        <v>4222349</v>
      </c>
      <c r="H472" s="49">
        <v>0.37009999999999998</v>
      </c>
    </row>
    <row r="473" spans="1:8" s="45" customFormat="1" ht="15" hidden="1" x14ac:dyDescent="0.2">
      <c r="A473" s="44"/>
      <c r="B473" s="44"/>
      <c r="C473" s="44"/>
      <c r="D473" s="44"/>
      <c r="E473" s="44"/>
      <c r="F473" s="50"/>
      <c r="G473" s="164">
        <v>4228428</v>
      </c>
      <c r="H473" s="49">
        <v>0.37009999999999998</v>
      </c>
    </row>
    <row r="474" spans="1:8" s="45" customFormat="1" ht="15" hidden="1" x14ac:dyDescent="0.2">
      <c r="A474" s="44"/>
      <c r="B474" s="44"/>
      <c r="C474" s="44"/>
      <c r="D474" s="44"/>
      <c r="E474" s="44"/>
      <c r="F474" s="50"/>
      <c r="G474" s="164">
        <v>4228652</v>
      </c>
      <c r="H474" s="49">
        <v>0.41489999999999999</v>
      </c>
    </row>
    <row r="475" spans="1:8" s="45" customFormat="1" ht="15" hidden="1" x14ac:dyDescent="0.2">
      <c r="A475" s="44"/>
      <c r="B475" s="44"/>
      <c r="C475" s="44"/>
      <c r="D475" s="44"/>
      <c r="E475" s="44"/>
      <c r="F475" s="50"/>
      <c r="G475" s="164">
        <v>4230881</v>
      </c>
      <c r="H475" s="49">
        <v>0.43240000000000001</v>
      </c>
    </row>
    <row r="476" spans="1:8" s="45" customFormat="1" ht="15" hidden="1" x14ac:dyDescent="0.2">
      <c r="A476" s="44"/>
      <c r="B476" s="44"/>
      <c r="C476" s="44"/>
      <c r="D476" s="44"/>
      <c r="E476" s="44"/>
      <c r="F476" s="50"/>
      <c r="G476" s="164">
        <v>4236250</v>
      </c>
      <c r="H476" s="49">
        <v>0.59179999999999999</v>
      </c>
    </row>
    <row r="477" spans="1:8" s="45" customFormat="1" ht="15" hidden="1" x14ac:dyDescent="0.2">
      <c r="A477" s="44"/>
      <c r="B477" s="44"/>
      <c r="C477" s="44"/>
      <c r="D477" s="44"/>
      <c r="E477" s="44"/>
      <c r="F477" s="50"/>
      <c r="G477" s="164">
        <v>4236251</v>
      </c>
      <c r="H477" s="49">
        <v>0.5927</v>
      </c>
    </row>
    <row r="478" spans="1:8" s="45" customFormat="1" ht="15" hidden="1" x14ac:dyDescent="0.2">
      <c r="A478" s="44"/>
      <c r="B478" s="44"/>
      <c r="C478" s="44"/>
      <c r="D478" s="44"/>
      <c r="E478" s="44"/>
      <c r="F478" s="50"/>
      <c r="G478" s="164">
        <v>4236362</v>
      </c>
      <c r="H478" s="49">
        <v>0.54100000000000004</v>
      </c>
    </row>
    <row r="479" spans="1:8" s="45" customFormat="1" ht="15" hidden="1" x14ac:dyDescent="0.2">
      <c r="A479" s="44"/>
      <c r="B479" s="44"/>
      <c r="C479" s="44"/>
      <c r="D479" s="44"/>
      <c r="E479" s="44"/>
      <c r="F479" s="50"/>
      <c r="G479" s="164">
        <v>4241214</v>
      </c>
      <c r="H479" s="49">
        <v>0.37009999999999998</v>
      </c>
    </row>
    <row r="480" spans="1:8" s="45" customFormat="1" ht="15" hidden="1" x14ac:dyDescent="0.2">
      <c r="A480" s="44"/>
      <c r="B480" s="44"/>
      <c r="C480" s="44"/>
      <c r="D480" s="44"/>
      <c r="E480" s="44"/>
      <c r="F480" s="50"/>
      <c r="G480" s="164">
        <v>4252723</v>
      </c>
      <c r="H480" s="49">
        <v>0.37009999999999998</v>
      </c>
    </row>
    <row r="481" spans="1:8" s="45" customFormat="1" ht="15" hidden="1" x14ac:dyDescent="0.2">
      <c r="A481" s="44"/>
      <c r="B481" s="44"/>
      <c r="C481" s="44"/>
      <c r="D481" s="44"/>
      <c r="E481" s="44"/>
      <c r="F481" s="50"/>
      <c r="G481" s="164">
        <v>4254337</v>
      </c>
      <c r="H481" s="49">
        <v>0.4672</v>
      </c>
    </row>
    <row r="482" spans="1:8" s="45" customFormat="1" ht="15" hidden="1" x14ac:dyDescent="0.2">
      <c r="A482" s="44"/>
      <c r="B482" s="44"/>
      <c r="C482" s="44"/>
      <c r="D482" s="44"/>
      <c r="E482" s="44"/>
      <c r="F482" s="50"/>
      <c r="G482" s="164">
        <v>4255990</v>
      </c>
      <c r="H482" s="49">
        <v>0.37009999999999998</v>
      </c>
    </row>
    <row r="483" spans="1:8" s="45" customFormat="1" ht="15" hidden="1" x14ac:dyDescent="0.2">
      <c r="A483" s="44"/>
      <c r="B483" s="44"/>
      <c r="C483" s="44"/>
      <c r="D483" s="44"/>
      <c r="E483" s="44"/>
      <c r="F483" s="50"/>
      <c r="G483" s="164">
        <v>4256528</v>
      </c>
      <c r="H483" s="49">
        <v>0.42720000000000002</v>
      </c>
    </row>
    <row r="484" spans="1:8" s="45" customFormat="1" ht="15" hidden="1" x14ac:dyDescent="0.2">
      <c r="A484" s="44"/>
      <c r="B484" s="44"/>
      <c r="C484" s="44"/>
      <c r="D484" s="44"/>
      <c r="E484" s="44"/>
      <c r="F484" s="50"/>
      <c r="G484" s="164">
        <v>4256615</v>
      </c>
      <c r="H484" s="49">
        <v>0.37009999999999998</v>
      </c>
    </row>
    <row r="485" spans="1:8" s="45" customFormat="1" ht="15" hidden="1" x14ac:dyDescent="0.2">
      <c r="A485" s="44"/>
      <c r="B485" s="44"/>
      <c r="C485" s="44"/>
      <c r="D485" s="44"/>
      <c r="E485" s="44"/>
      <c r="F485" s="50"/>
      <c r="G485" s="164">
        <v>4256852</v>
      </c>
      <c r="H485" s="49">
        <v>0.37009999999999998</v>
      </c>
    </row>
    <row r="486" spans="1:8" s="45" customFormat="1" ht="15" hidden="1" x14ac:dyDescent="0.2">
      <c r="A486" s="44"/>
      <c r="B486" s="44"/>
      <c r="C486" s="44"/>
      <c r="D486" s="44"/>
      <c r="E486" s="44"/>
      <c r="F486" s="50"/>
      <c r="G486" s="164">
        <v>4257344</v>
      </c>
      <c r="H486" s="49">
        <v>0.41820000000000002</v>
      </c>
    </row>
    <row r="487" spans="1:8" s="45" customFormat="1" ht="15" hidden="1" x14ac:dyDescent="0.2">
      <c r="A487" s="44"/>
      <c r="B487" s="44"/>
      <c r="C487" s="44"/>
      <c r="D487" s="44"/>
      <c r="E487" s="44"/>
      <c r="F487" s="50"/>
      <c r="G487" s="164">
        <v>4257402</v>
      </c>
      <c r="H487" s="49">
        <v>0.37009999999999998</v>
      </c>
    </row>
    <row r="488" spans="1:8" s="45" customFormat="1" ht="15" hidden="1" x14ac:dyDescent="0.2">
      <c r="A488" s="44"/>
      <c r="B488" s="44"/>
      <c r="C488" s="44"/>
      <c r="D488" s="44"/>
      <c r="E488" s="44"/>
      <c r="F488" s="50"/>
      <c r="G488" s="164">
        <v>4258718</v>
      </c>
      <c r="H488" s="49">
        <v>0.60699999999999998</v>
      </c>
    </row>
    <row r="489" spans="1:8" s="45" customFormat="1" ht="15" hidden="1" x14ac:dyDescent="0.2">
      <c r="A489" s="44"/>
      <c r="B489" s="44"/>
      <c r="C489" s="44"/>
      <c r="D489" s="44"/>
      <c r="E489" s="44"/>
      <c r="F489" s="50"/>
      <c r="G489" s="164">
        <v>4258742</v>
      </c>
      <c r="H489" s="49">
        <v>0.37009999999999998</v>
      </c>
    </row>
    <row r="490" spans="1:8" s="45" customFormat="1" ht="15" hidden="1" x14ac:dyDescent="0.2">
      <c r="A490" s="44"/>
      <c r="B490" s="44"/>
      <c r="C490" s="44"/>
      <c r="D490" s="44"/>
      <c r="E490" s="44"/>
      <c r="F490" s="50"/>
      <c r="G490" s="164">
        <v>4259081</v>
      </c>
      <c r="H490" s="49">
        <v>0.37009999999999998</v>
      </c>
    </row>
    <row r="491" spans="1:8" s="45" customFormat="1" ht="15" hidden="1" x14ac:dyDescent="0.2">
      <c r="A491" s="44"/>
      <c r="B491" s="44"/>
      <c r="C491" s="44"/>
      <c r="D491" s="44"/>
      <c r="E491" s="44"/>
      <c r="F491" s="50"/>
      <c r="G491" s="164">
        <v>4260370</v>
      </c>
      <c r="H491" s="49">
        <v>0.37009999999999998</v>
      </c>
    </row>
    <row r="492" spans="1:8" s="45" customFormat="1" ht="15" hidden="1" x14ac:dyDescent="0.2">
      <c r="A492" s="44"/>
      <c r="B492" s="44"/>
      <c r="C492" s="44"/>
      <c r="D492" s="44"/>
      <c r="E492" s="44"/>
      <c r="F492" s="50"/>
      <c r="G492" s="164">
        <v>4263700</v>
      </c>
      <c r="H492" s="49">
        <v>0.43309999999999998</v>
      </c>
    </row>
    <row r="493" spans="1:8" s="45" customFormat="1" ht="15" hidden="1" x14ac:dyDescent="0.2">
      <c r="A493" s="44"/>
      <c r="B493" s="44"/>
      <c r="C493" s="44"/>
      <c r="D493" s="44"/>
      <c r="E493" s="44"/>
      <c r="F493" s="50"/>
      <c r="G493" s="164">
        <v>4264082</v>
      </c>
      <c r="H493" s="49">
        <v>0.37009999999999998</v>
      </c>
    </row>
    <row r="494" spans="1:8" s="45" customFormat="1" ht="15" hidden="1" x14ac:dyDescent="0.2">
      <c r="A494" s="44"/>
      <c r="B494" s="44"/>
      <c r="C494" s="44"/>
      <c r="D494" s="44"/>
      <c r="E494" s="44"/>
      <c r="F494" s="50"/>
      <c r="G494" s="164">
        <v>4264769</v>
      </c>
      <c r="H494" s="49">
        <v>0.37009999999999998</v>
      </c>
    </row>
    <row r="495" spans="1:8" s="45" customFormat="1" ht="15" hidden="1" x14ac:dyDescent="0.2">
      <c r="A495" s="44"/>
      <c r="B495" s="44"/>
      <c r="C495" s="44"/>
      <c r="D495" s="44"/>
      <c r="E495" s="44"/>
      <c r="F495" s="50"/>
      <c r="G495" s="164">
        <v>4265224</v>
      </c>
      <c r="H495" s="49">
        <v>0.37009999999999998</v>
      </c>
    </row>
    <row r="496" spans="1:8" s="45" customFormat="1" ht="15" hidden="1" x14ac:dyDescent="0.2">
      <c r="A496" s="44"/>
      <c r="B496" s="44"/>
      <c r="C496" s="44"/>
      <c r="D496" s="44"/>
      <c r="E496" s="44"/>
      <c r="F496" s="50"/>
      <c r="G496" s="164">
        <v>4266642</v>
      </c>
      <c r="H496" s="49">
        <v>0.37009999999999998</v>
      </c>
    </row>
    <row r="497" spans="1:8" s="45" customFormat="1" ht="15" hidden="1" x14ac:dyDescent="0.2">
      <c r="A497" s="44"/>
      <c r="B497" s="44"/>
      <c r="C497" s="44"/>
      <c r="D497" s="44"/>
      <c r="E497" s="44"/>
      <c r="F497" s="50"/>
      <c r="G497" s="164">
        <v>4271647</v>
      </c>
      <c r="H497" s="49">
        <v>0.37009999999999998</v>
      </c>
    </row>
    <row r="498" spans="1:8" s="45" customFormat="1" ht="15" hidden="1" x14ac:dyDescent="0.2">
      <c r="A498" s="44"/>
      <c r="B498" s="44"/>
      <c r="C498" s="44"/>
      <c r="D498" s="44"/>
      <c r="E498" s="44"/>
      <c r="F498" s="50"/>
      <c r="G498" s="164">
        <v>4272354</v>
      </c>
      <c r="H498" s="49">
        <v>0.37009999999999998</v>
      </c>
    </row>
    <row r="499" spans="1:8" s="45" customFormat="1" ht="15" hidden="1" x14ac:dyDescent="0.2">
      <c r="A499" s="44"/>
      <c r="B499" s="44"/>
      <c r="C499" s="44"/>
      <c r="D499" s="44"/>
      <c r="E499" s="44"/>
      <c r="F499" s="50"/>
      <c r="G499" s="164">
        <v>4272475</v>
      </c>
      <c r="H499" s="49">
        <v>0.37009999999999998</v>
      </c>
    </row>
    <row r="500" spans="1:8" s="45" customFormat="1" ht="15" hidden="1" x14ac:dyDescent="0.2">
      <c r="A500" s="44"/>
      <c r="B500" s="44"/>
      <c r="C500" s="44"/>
      <c r="D500" s="44"/>
      <c r="E500" s="44"/>
      <c r="F500" s="50"/>
      <c r="G500" s="164">
        <v>4272996</v>
      </c>
      <c r="H500" s="49">
        <v>0.37009999999999998</v>
      </c>
    </row>
    <row r="501" spans="1:8" s="45" customFormat="1" ht="15" hidden="1" x14ac:dyDescent="0.2">
      <c r="A501" s="44"/>
      <c r="B501" s="44"/>
      <c r="C501" s="44"/>
      <c r="D501" s="44"/>
      <c r="E501" s="44"/>
      <c r="F501" s="50"/>
      <c r="G501" s="164">
        <v>4279431</v>
      </c>
      <c r="H501" s="49">
        <v>0.37009999999999998</v>
      </c>
    </row>
    <row r="502" spans="1:8" s="45" customFormat="1" ht="15" hidden="1" x14ac:dyDescent="0.2">
      <c r="A502" s="44"/>
      <c r="B502" s="44"/>
      <c r="C502" s="44"/>
      <c r="D502" s="44"/>
      <c r="E502" s="44"/>
      <c r="F502" s="50"/>
      <c r="G502" s="164">
        <v>4283918</v>
      </c>
      <c r="H502" s="49">
        <v>0.7</v>
      </c>
    </row>
    <row r="503" spans="1:8" s="45" customFormat="1" ht="15" hidden="1" x14ac:dyDescent="0.2">
      <c r="A503" s="44"/>
      <c r="B503" s="44"/>
      <c r="C503" s="44"/>
      <c r="D503" s="44"/>
      <c r="E503" s="44"/>
      <c r="F503" s="50"/>
      <c r="G503" s="164">
        <v>4287978</v>
      </c>
      <c r="H503" s="49">
        <v>0.37009999999999998</v>
      </c>
    </row>
    <row r="504" spans="1:8" s="45" customFormat="1" ht="15" hidden="1" x14ac:dyDescent="0.2">
      <c r="A504" s="44"/>
      <c r="B504" s="44"/>
      <c r="C504" s="44"/>
      <c r="D504" s="44"/>
      <c r="E504" s="44"/>
      <c r="F504" s="50"/>
      <c r="G504" s="164">
        <v>4292151</v>
      </c>
      <c r="H504" s="49">
        <v>0.37009999999999998</v>
      </c>
    </row>
    <row r="505" spans="1:8" s="45" customFormat="1" ht="15" hidden="1" x14ac:dyDescent="0.2">
      <c r="A505" s="44"/>
      <c r="B505" s="44"/>
      <c r="C505" s="44"/>
      <c r="D505" s="44"/>
      <c r="E505" s="44"/>
      <c r="F505" s="50"/>
      <c r="G505" s="164">
        <v>4293583</v>
      </c>
      <c r="H505" s="49">
        <v>0.37009999999999998</v>
      </c>
    </row>
    <row r="506" spans="1:8" s="45" customFormat="1" ht="15" hidden="1" x14ac:dyDescent="0.2">
      <c r="A506" s="44"/>
      <c r="B506" s="44"/>
      <c r="C506" s="44"/>
      <c r="D506" s="44"/>
      <c r="E506" s="44"/>
      <c r="F506" s="50"/>
      <c r="G506" s="164">
        <v>4297221</v>
      </c>
      <c r="H506" s="49">
        <v>0.37009999999999998</v>
      </c>
    </row>
    <row r="507" spans="1:8" s="45" customFormat="1" ht="15" hidden="1" x14ac:dyDescent="0.2">
      <c r="A507" s="44"/>
      <c r="B507" s="44"/>
      <c r="C507" s="44"/>
      <c r="D507" s="44"/>
      <c r="E507" s="44"/>
      <c r="F507" s="50"/>
      <c r="G507" s="164">
        <v>4297297</v>
      </c>
      <c r="H507" s="49">
        <v>0.37009999999999998</v>
      </c>
    </row>
    <row r="508" spans="1:8" s="45" customFormat="1" ht="15" hidden="1" x14ac:dyDescent="0.2">
      <c r="A508" s="44"/>
      <c r="B508" s="44"/>
      <c r="C508" s="44"/>
      <c r="D508" s="44"/>
      <c r="E508" s="44"/>
      <c r="F508" s="50"/>
      <c r="G508" s="164">
        <v>4297904</v>
      </c>
      <c r="H508" s="49">
        <v>0.1898</v>
      </c>
    </row>
    <row r="509" spans="1:8" s="45" customFormat="1" ht="15" hidden="1" x14ac:dyDescent="0.2">
      <c r="A509" s="44"/>
      <c r="B509" s="44"/>
      <c r="C509" s="44"/>
      <c r="D509" s="44"/>
      <c r="E509" s="44"/>
      <c r="F509" s="50"/>
      <c r="G509" s="164">
        <v>4298386</v>
      </c>
      <c r="H509" s="49">
        <v>0.37009999999999998</v>
      </c>
    </row>
    <row r="510" spans="1:8" s="45" customFormat="1" ht="15" hidden="1" x14ac:dyDescent="0.2">
      <c r="A510" s="44"/>
      <c r="B510" s="44"/>
      <c r="C510" s="44"/>
      <c r="D510" s="44"/>
      <c r="E510" s="44"/>
      <c r="F510" s="50"/>
      <c r="G510" s="164">
        <v>4298510</v>
      </c>
      <c r="H510" s="49">
        <v>0.37009999999999998</v>
      </c>
    </row>
    <row r="511" spans="1:8" s="45" customFormat="1" ht="15" hidden="1" x14ac:dyDescent="0.2">
      <c r="A511" s="44"/>
      <c r="B511" s="44"/>
      <c r="C511" s="44"/>
      <c r="D511" s="44"/>
      <c r="E511" s="44"/>
      <c r="F511" s="50"/>
      <c r="G511" s="164">
        <v>4299324</v>
      </c>
      <c r="H511" s="49">
        <v>0.37009999999999998</v>
      </c>
    </row>
    <row r="512" spans="1:8" s="45" customFormat="1" ht="15" hidden="1" x14ac:dyDescent="0.2">
      <c r="A512" s="44"/>
      <c r="B512" s="44"/>
      <c r="C512" s="44"/>
      <c r="D512" s="44"/>
      <c r="E512" s="44"/>
      <c r="F512" s="50"/>
      <c r="G512" s="164">
        <v>4299728</v>
      </c>
      <c r="H512" s="49">
        <v>0.37009999999999998</v>
      </c>
    </row>
    <row r="513" spans="1:8" s="45" customFormat="1" ht="15" hidden="1" x14ac:dyDescent="0.2">
      <c r="A513" s="44"/>
      <c r="B513" s="44"/>
      <c r="C513" s="44"/>
      <c r="D513" s="44"/>
      <c r="E513" s="44"/>
      <c r="F513" s="50"/>
      <c r="G513" s="164">
        <v>4301376</v>
      </c>
      <c r="H513" s="49">
        <v>0.37009999999999998</v>
      </c>
    </row>
    <row r="514" spans="1:8" s="45" customFormat="1" ht="15" hidden="1" x14ac:dyDescent="0.2">
      <c r="A514" s="44"/>
      <c r="B514" s="44"/>
      <c r="C514" s="44"/>
      <c r="D514" s="44"/>
      <c r="E514" s="44"/>
      <c r="F514" s="50"/>
      <c r="G514" s="164">
        <v>4303915</v>
      </c>
      <c r="H514" s="49">
        <v>0.37009999999999998</v>
      </c>
    </row>
    <row r="515" spans="1:8" s="45" customFormat="1" ht="15" hidden="1" x14ac:dyDescent="0.2">
      <c r="A515" s="44"/>
      <c r="B515" s="44"/>
      <c r="C515" s="44"/>
      <c r="D515" s="44"/>
      <c r="E515" s="44"/>
      <c r="F515" s="50"/>
      <c r="G515" s="164">
        <v>4305099</v>
      </c>
      <c r="H515" s="49">
        <v>0.6</v>
      </c>
    </row>
    <row r="516" spans="1:8" s="45" customFormat="1" ht="15" hidden="1" x14ac:dyDescent="0.2">
      <c r="A516" s="44"/>
      <c r="B516" s="44"/>
      <c r="C516" s="44"/>
      <c r="D516" s="44"/>
      <c r="E516" s="44"/>
      <c r="F516" s="50"/>
      <c r="G516" s="164">
        <v>4307726</v>
      </c>
      <c r="H516" s="49">
        <v>0.37009999999999998</v>
      </c>
    </row>
    <row r="517" spans="1:8" s="45" customFormat="1" ht="15" hidden="1" x14ac:dyDescent="0.2">
      <c r="A517" s="44"/>
      <c r="B517" s="44"/>
      <c r="C517" s="44"/>
      <c r="D517" s="44"/>
      <c r="E517" s="44"/>
      <c r="F517" s="50"/>
      <c r="G517" s="164">
        <v>4310052</v>
      </c>
      <c r="H517" s="49">
        <v>0.37009999999999998</v>
      </c>
    </row>
    <row r="518" spans="1:8" s="45" customFormat="1" ht="15" hidden="1" x14ac:dyDescent="0.2">
      <c r="A518" s="44"/>
      <c r="B518" s="44"/>
      <c r="C518" s="44"/>
      <c r="D518" s="44"/>
      <c r="E518" s="44"/>
      <c r="F518" s="50"/>
      <c r="G518" s="164">
        <v>4310324</v>
      </c>
      <c r="H518" s="49">
        <v>0.37009999999999998</v>
      </c>
    </row>
    <row r="519" spans="1:8" s="45" customFormat="1" ht="15" hidden="1" x14ac:dyDescent="0.2">
      <c r="A519" s="44"/>
      <c r="B519" s="44"/>
      <c r="C519" s="44"/>
      <c r="D519" s="44"/>
      <c r="E519" s="44"/>
      <c r="F519" s="50"/>
      <c r="G519" s="164">
        <v>4310573</v>
      </c>
      <c r="H519" s="49">
        <v>0.37009999999999998</v>
      </c>
    </row>
    <row r="520" spans="1:8" s="45" customFormat="1" ht="15" hidden="1" x14ac:dyDescent="0.2">
      <c r="A520" s="44"/>
      <c r="B520" s="44"/>
      <c r="C520" s="44"/>
      <c r="D520" s="44"/>
      <c r="E520" s="44"/>
      <c r="F520" s="50"/>
      <c r="G520" s="164">
        <v>4320932</v>
      </c>
      <c r="H520" s="49">
        <v>0.37009999999999998</v>
      </c>
    </row>
    <row r="521" spans="1:8" s="45" customFormat="1" ht="15" hidden="1" x14ac:dyDescent="0.2">
      <c r="A521" s="44"/>
      <c r="B521" s="44"/>
      <c r="C521" s="44"/>
      <c r="D521" s="44"/>
      <c r="E521" s="44"/>
      <c r="F521" s="50"/>
      <c r="G521" s="164">
        <v>4326640</v>
      </c>
      <c r="H521" s="49">
        <v>0.37009999999999998</v>
      </c>
    </row>
    <row r="522" spans="1:8" s="45" customFormat="1" ht="15" hidden="1" x14ac:dyDescent="0.2">
      <c r="A522" s="44"/>
      <c r="B522" s="44"/>
      <c r="C522" s="44"/>
      <c r="D522" s="44"/>
      <c r="E522" s="44"/>
      <c r="F522" s="50"/>
      <c r="G522" s="164">
        <v>4339931</v>
      </c>
      <c r="H522" s="49">
        <v>0.37009999999999998</v>
      </c>
    </row>
    <row r="523" spans="1:8" s="45" customFormat="1" ht="15" hidden="1" x14ac:dyDescent="0.2">
      <c r="A523" s="44"/>
      <c r="B523" s="44"/>
      <c r="C523" s="44"/>
      <c r="D523" s="44"/>
      <c r="E523" s="44"/>
      <c r="F523" s="50"/>
      <c r="G523" s="164">
        <v>4346245</v>
      </c>
      <c r="H523" s="49">
        <v>0.37009999999999998</v>
      </c>
    </row>
    <row r="524" spans="1:8" s="45" customFormat="1" ht="15" hidden="1" x14ac:dyDescent="0.2">
      <c r="A524" s="44"/>
      <c r="B524" s="44"/>
      <c r="C524" s="44"/>
      <c r="D524" s="44"/>
      <c r="E524" s="44"/>
      <c r="F524" s="50"/>
      <c r="G524" s="164">
        <v>4347859</v>
      </c>
      <c r="H524" s="49">
        <v>0.37009999999999998</v>
      </c>
    </row>
    <row r="525" spans="1:8" s="45" customFormat="1" ht="15" hidden="1" x14ac:dyDescent="0.2">
      <c r="A525" s="44"/>
      <c r="B525" s="44"/>
      <c r="C525" s="44"/>
      <c r="D525" s="44"/>
      <c r="E525" s="44"/>
      <c r="F525" s="50"/>
      <c r="G525" s="164">
        <v>4349213</v>
      </c>
      <c r="H525" s="49">
        <v>0.37009999999999998</v>
      </c>
    </row>
    <row r="526" spans="1:8" s="45" customFormat="1" ht="15" hidden="1" x14ac:dyDescent="0.2">
      <c r="A526" s="44"/>
      <c r="B526" s="44"/>
      <c r="C526" s="44"/>
      <c r="D526" s="44"/>
      <c r="E526" s="44"/>
      <c r="F526" s="50"/>
      <c r="G526" s="164">
        <v>4352819</v>
      </c>
      <c r="H526" s="49">
        <v>0.37009999999999998</v>
      </c>
    </row>
    <row r="527" spans="1:8" s="45" customFormat="1" ht="15" hidden="1" x14ac:dyDescent="0.2">
      <c r="A527" s="44"/>
      <c r="B527" s="44"/>
      <c r="C527" s="44"/>
      <c r="D527" s="44"/>
      <c r="E527" s="44"/>
      <c r="F527" s="50"/>
      <c r="G527" s="164">
        <v>4358800</v>
      </c>
      <c r="H527" s="49">
        <v>0.37009999999999998</v>
      </c>
    </row>
    <row r="528" spans="1:8" s="45" customFormat="1" ht="15" hidden="1" x14ac:dyDescent="0.2">
      <c r="A528" s="44"/>
      <c r="B528" s="44"/>
      <c r="C528" s="44"/>
      <c r="D528" s="44"/>
      <c r="E528" s="44"/>
      <c r="F528" s="50"/>
      <c r="G528" s="164">
        <v>4361588</v>
      </c>
      <c r="H528" s="49">
        <v>0.37009999999999998</v>
      </c>
    </row>
    <row r="529" spans="1:11" s="45" customFormat="1" ht="15" hidden="1" x14ac:dyDescent="0.2">
      <c r="A529" s="44"/>
      <c r="B529" s="44"/>
      <c r="C529" s="44"/>
      <c r="D529" s="44"/>
      <c r="E529" s="44"/>
      <c r="F529" s="50"/>
      <c r="G529" s="164">
        <v>4362606</v>
      </c>
      <c r="H529" s="49">
        <v>0.37009999999999998</v>
      </c>
    </row>
    <row r="530" spans="1:11" s="45" customFormat="1" ht="15" hidden="1" x14ac:dyDescent="0.2">
      <c r="A530" s="44"/>
      <c r="B530" s="44"/>
      <c r="C530" s="44"/>
      <c r="D530" s="44"/>
      <c r="E530" s="44"/>
      <c r="F530" s="50"/>
      <c r="G530" s="164">
        <v>4364168</v>
      </c>
      <c r="H530" s="49">
        <v>0.37009999999999998</v>
      </c>
    </row>
    <row r="531" spans="1:11" s="45" customFormat="1" ht="15" hidden="1" x14ac:dyDescent="0.2">
      <c r="A531" s="44"/>
      <c r="B531" s="44"/>
      <c r="C531" s="44"/>
      <c r="D531" s="44"/>
      <c r="E531" s="44"/>
      <c r="F531" s="50"/>
      <c r="G531" s="164">
        <v>4375775</v>
      </c>
      <c r="H531" s="49">
        <v>0.37009999999999998</v>
      </c>
    </row>
    <row r="532" spans="1:11" s="45" customFormat="1" ht="15" hidden="1" x14ac:dyDescent="0.2">
      <c r="A532" s="44"/>
      <c r="B532" s="44"/>
      <c r="C532" s="44"/>
      <c r="D532" s="44"/>
      <c r="E532" s="44"/>
      <c r="F532" s="50"/>
      <c r="G532" s="164">
        <v>4376416</v>
      </c>
      <c r="H532" s="49">
        <v>0.37009999999999998</v>
      </c>
    </row>
    <row r="533" spans="1:11" s="45" customFormat="1" ht="15" hidden="1" x14ac:dyDescent="0.2">
      <c r="A533" s="44"/>
      <c r="B533" s="44"/>
      <c r="C533" s="44"/>
      <c r="D533" s="44"/>
      <c r="E533" s="44"/>
      <c r="F533" s="50"/>
      <c r="G533" s="164">
        <v>4379307</v>
      </c>
      <c r="H533" s="49">
        <v>0.37009999999999998</v>
      </c>
    </row>
    <row r="534" spans="1:11" s="45" customFormat="1" ht="15" hidden="1" x14ac:dyDescent="0.2">
      <c r="A534" s="44"/>
      <c r="B534" s="44"/>
      <c r="C534" s="44"/>
      <c r="D534" s="44"/>
      <c r="E534" s="44"/>
      <c r="F534" s="50"/>
      <c r="G534" s="164">
        <v>4379564</v>
      </c>
      <c r="H534" s="49">
        <v>0.37009999999999998</v>
      </c>
    </row>
    <row r="535" spans="1:11" s="45" customFormat="1" ht="15" hidden="1" x14ac:dyDescent="0.2">
      <c r="A535" s="44"/>
      <c r="B535" s="44"/>
      <c r="C535" s="44"/>
      <c r="D535" s="44"/>
      <c r="E535" s="44"/>
      <c r="F535" s="50"/>
      <c r="G535" s="164">
        <v>4389843</v>
      </c>
      <c r="H535" s="49">
        <v>0.37009999999999998</v>
      </c>
    </row>
    <row r="536" spans="1:11" s="45" customFormat="1" ht="15" hidden="1" x14ac:dyDescent="0.2">
      <c r="A536" s="44"/>
      <c r="B536" s="44"/>
      <c r="C536" s="44"/>
      <c r="D536" s="44"/>
      <c r="E536" s="44"/>
      <c r="F536" s="50"/>
      <c r="G536" s="164">
        <v>4390729</v>
      </c>
      <c r="H536" s="49">
        <v>0.37009999999999998</v>
      </c>
    </row>
    <row r="537" spans="1:11" s="45" customFormat="1" ht="15" hidden="1" x14ac:dyDescent="0.2">
      <c r="A537" s="44"/>
      <c r="B537" s="44"/>
      <c r="C537" s="44"/>
      <c r="D537" s="44"/>
      <c r="E537" s="44"/>
      <c r="F537" s="50"/>
      <c r="G537" s="164">
        <v>4391689</v>
      </c>
      <c r="H537" s="49">
        <v>0.37009999999999998</v>
      </c>
    </row>
    <row r="538" spans="1:11" s="45" customFormat="1" ht="15" hidden="1" x14ac:dyDescent="0.2">
      <c r="A538" s="44"/>
      <c r="B538" s="44"/>
      <c r="C538" s="44"/>
      <c r="D538" s="44"/>
      <c r="E538" s="44"/>
      <c r="F538" s="50"/>
      <c r="G538" s="164">
        <v>4394242</v>
      </c>
      <c r="H538" s="49">
        <v>0.37009999999999998</v>
      </c>
    </row>
    <row r="539" spans="1:11" s="45" customFormat="1" ht="15" hidden="1" x14ac:dyDescent="0.2">
      <c r="A539" s="44"/>
      <c r="B539" s="44"/>
      <c r="C539" s="44"/>
      <c r="D539" s="44"/>
      <c r="E539" s="44"/>
      <c r="F539" s="50"/>
      <c r="G539" s="164">
        <v>4395308</v>
      </c>
      <c r="H539" s="49">
        <v>0.37009999999999998</v>
      </c>
    </row>
    <row r="540" spans="1:11" s="45" customFormat="1" ht="15" hidden="1" x14ac:dyDescent="0.2">
      <c r="A540" s="44"/>
      <c r="B540" s="44"/>
      <c r="C540" s="44"/>
      <c r="D540" s="44"/>
      <c r="E540" s="44"/>
      <c r="F540" s="50"/>
      <c r="G540" s="164">
        <v>4396052</v>
      </c>
      <c r="H540" s="49">
        <v>0.37009999999999998</v>
      </c>
    </row>
    <row r="541" spans="1:11" s="45" customFormat="1" ht="15" hidden="1" x14ac:dyDescent="0.2">
      <c r="A541" s="44"/>
      <c r="B541" s="51"/>
      <c r="C541" s="44"/>
      <c r="D541" s="44"/>
      <c r="E541" s="44"/>
      <c r="F541" s="44"/>
      <c r="G541" s="164">
        <v>4399384</v>
      </c>
      <c r="H541" s="49">
        <v>0.47470000000000001</v>
      </c>
    </row>
    <row r="542" spans="1:11" s="45" customFormat="1" ht="15" hidden="1" x14ac:dyDescent="0.2">
      <c r="A542" s="44"/>
      <c r="B542" s="44"/>
      <c r="C542" s="44"/>
      <c r="D542" s="44"/>
      <c r="E542" s="44"/>
      <c r="F542" s="44"/>
      <c r="G542" s="164">
        <v>4399426</v>
      </c>
      <c r="H542" s="49">
        <v>0.44979999999999998</v>
      </c>
    </row>
    <row r="543" spans="1:11" s="45" customFormat="1" ht="15" hidden="1" x14ac:dyDescent="0.2">
      <c r="A543" s="44"/>
      <c r="B543" s="44"/>
      <c r="C543" s="44"/>
      <c r="D543" s="44"/>
      <c r="E543" s="44"/>
      <c r="F543" s="44"/>
      <c r="G543" s="164">
        <v>4399433</v>
      </c>
      <c r="H543" s="49">
        <v>0</v>
      </c>
      <c r="K543" s="44"/>
    </row>
    <row r="544" spans="1:11" ht="15" hidden="1" x14ac:dyDescent="0.2">
      <c r="G544" s="164">
        <v>4399437</v>
      </c>
      <c r="H544" s="49">
        <v>0.38919999999999999</v>
      </c>
      <c r="K544" s="44"/>
    </row>
    <row r="545" spans="7:11" ht="15" hidden="1" x14ac:dyDescent="0.2">
      <c r="G545" s="164">
        <v>4399598</v>
      </c>
      <c r="H545" s="49">
        <v>0.55259999999999998</v>
      </c>
      <c r="K545" s="44"/>
    </row>
    <row r="546" spans="7:11" ht="15" hidden="1" x14ac:dyDescent="0.2">
      <c r="G546" s="164">
        <v>4399648</v>
      </c>
      <c r="H546" s="49">
        <v>0.6</v>
      </c>
    </row>
    <row r="547" spans="7:11" ht="15" hidden="1" x14ac:dyDescent="0.2">
      <c r="G547" s="164">
        <v>4399649</v>
      </c>
      <c r="H547" s="49">
        <v>0.6</v>
      </c>
    </row>
    <row r="548" spans="7:11" ht="15" hidden="1" x14ac:dyDescent="0.2">
      <c r="G548" s="164">
        <v>4399672</v>
      </c>
      <c r="H548" s="49">
        <v>0.56079999999999997</v>
      </c>
    </row>
    <row r="549" spans="7:11" ht="15" hidden="1" x14ac:dyDescent="0.2">
      <c r="G549" s="164">
        <v>4399676</v>
      </c>
      <c r="H549" s="49">
        <v>0.63190000000000002</v>
      </c>
    </row>
    <row r="550" spans="7:11" ht="15" hidden="1" x14ac:dyDescent="0.2">
      <c r="G550" s="164">
        <v>4399678</v>
      </c>
      <c r="H550" s="49">
        <v>0.7581</v>
      </c>
    </row>
    <row r="551" spans="7:11" ht="15" hidden="1" x14ac:dyDescent="0.2">
      <c r="G551" s="164">
        <v>4399685</v>
      </c>
      <c r="H551" s="49">
        <v>0.74360000000000004</v>
      </c>
    </row>
    <row r="552" spans="7:11" ht="15" hidden="1" x14ac:dyDescent="0.2">
      <c r="G552" s="164">
        <v>4399699</v>
      </c>
      <c r="H552" s="49">
        <v>0.42799999999999999</v>
      </c>
    </row>
    <row r="553" spans="7:11" ht="15" hidden="1" x14ac:dyDescent="0.2">
      <c r="G553" s="164">
        <v>557048</v>
      </c>
      <c r="H553" s="49">
        <v>-1.06E-2</v>
      </c>
    </row>
    <row r="554" spans="7:11" ht="15" hidden="1" x14ac:dyDescent="0.2">
      <c r="G554" s="164">
        <v>569892</v>
      </c>
      <c r="H554" s="49">
        <v>-2</v>
      </c>
    </row>
    <row r="555" spans="7:11" ht="15" hidden="1" x14ac:dyDescent="0.2">
      <c r="G555" s="164">
        <v>1129844</v>
      </c>
      <c r="H555" s="49">
        <v>-2</v>
      </c>
    </row>
    <row r="556" spans="7:11" ht="15" hidden="1" x14ac:dyDescent="0.2">
      <c r="G556" s="164">
        <v>1137064</v>
      </c>
      <c r="H556" s="49">
        <v>-4.99E-2</v>
      </c>
    </row>
    <row r="557" spans="7:11" ht="15" hidden="1" x14ac:dyDescent="0.2">
      <c r="G557" s="164">
        <v>1255703</v>
      </c>
      <c r="H557" s="49">
        <v>-4.99E-2</v>
      </c>
    </row>
    <row r="558" spans="7:11" ht="15" hidden="1" x14ac:dyDescent="0.2">
      <c r="G558" s="164">
        <v>1353911</v>
      </c>
      <c r="H558" s="49">
        <v>-2</v>
      </c>
    </row>
    <row r="559" spans="7:11" ht="15" hidden="1" x14ac:dyDescent="0.2">
      <c r="G559" s="164">
        <v>1403925</v>
      </c>
      <c r="H559" s="49">
        <v>-4.99E-2</v>
      </c>
    </row>
    <row r="560" spans="7:11" ht="15" hidden="1" x14ac:dyDescent="0.2">
      <c r="G560" s="164">
        <v>1749384</v>
      </c>
      <c r="H560" s="49">
        <v>-2</v>
      </c>
    </row>
    <row r="561" spans="7:8" ht="15" hidden="1" x14ac:dyDescent="0.2">
      <c r="G561" s="164">
        <v>1958441</v>
      </c>
      <c r="H561" s="49">
        <v>-2</v>
      </c>
    </row>
    <row r="562" spans="7:8" ht="15" hidden="1" x14ac:dyDescent="0.2">
      <c r="G562" s="164">
        <v>1987001</v>
      </c>
      <c r="H562" s="49">
        <v>-1</v>
      </c>
    </row>
    <row r="563" spans="7:8" ht="15" hidden="1" x14ac:dyDescent="0.2">
      <c r="G563" s="164">
        <v>2048512</v>
      </c>
      <c r="H563" s="49">
        <v>-2</v>
      </c>
    </row>
    <row r="564" spans="7:8" ht="15" hidden="1" x14ac:dyDescent="0.2">
      <c r="G564" s="164">
        <v>2255453</v>
      </c>
      <c r="H564" s="49">
        <v>-0.05</v>
      </c>
    </row>
    <row r="565" spans="7:8" ht="15" hidden="1" x14ac:dyDescent="0.2">
      <c r="G565" s="164">
        <v>2336739</v>
      </c>
      <c r="H565" s="49">
        <v>-2</v>
      </c>
    </row>
    <row r="566" spans="7:8" ht="15" hidden="1" x14ac:dyDescent="0.2">
      <c r="G566" s="164">
        <v>2367811</v>
      </c>
      <c r="H566" s="49">
        <v>-2</v>
      </c>
    </row>
    <row r="567" spans="7:8" ht="15" hidden="1" x14ac:dyDescent="0.2">
      <c r="G567" s="164">
        <v>2369484</v>
      </c>
      <c r="H567" s="49">
        <v>-2</v>
      </c>
    </row>
    <row r="568" spans="7:8" ht="15" hidden="1" x14ac:dyDescent="0.2">
      <c r="G568" s="164">
        <v>2559064</v>
      </c>
      <c r="H568" s="49">
        <v>-2</v>
      </c>
    </row>
    <row r="569" spans="7:8" ht="15" hidden="1" x14ac:dyDescent="0.2">
      <c r="G569" s="164">
        <v>2644444</v>
      </c>
      <c r="H569" s="49">
        <v>-2</v>
      </c>
    </row>
    <row r="570" spans="7:8" ht="15" hidden="1" x14ac:dyDescent="0.2">
      <c r="G570" s="164">
        <v>2678913</v>
      </c>
      <c r="H570" s="49">
        <v>-0.7742</v>
      </c>
    </row>
    <row r="571" spans="7:8" ht="15" hidden="1" x14ac:dyDescent="0.2">
      <c r="G571" s="164">
        <v>2729671</v>
      </c>
      <c r="H571" s="49">
        <v>-2</v>
      </c>
    </row>
    <row r="572" spans="7:8" ht="15" hidden="1" x14ac:dyDescent="0.2">
      <c r="G572" s="164">
        <v>2750283</v>
      </c>
      <c r="H572" s="49">
        <v>-2</v>
      </c>
    </row>
    <row r="573" spans="7:8" ht="15" hidden="1" x14ac:dyDescent="0.2">
      <c r="G573" s="164">
        <v>2778904</v>
      </c>
      <c r="H573" s="49">
        <v>-2</v>
      </c>
    </row>
    <row r="574" spans="7:8" ht="15" hidden="1" x14ac:dyDescent="0.2">
      <c r="G574" s="164">
        <v>2972577</v>
      </c>
      <c r="H574" s="49">
        <v>-4.99E-2</v>
      </c>
    </row>
    <row r="575" spans="7:8" ht="15" hidden="1" x14ac:dyDescent="0.2">
      <c r="G575" s="164">
        <v>3407594</v>
      </c>
      <c r="H575" s="49">
        <v>-3.5000000000000003E-2</v>
      </c>
    </row>
    <row r="576" spans="7:8" ht="15" hidden="1" x14ac:dyDescent="0.2">
      <c r="G576" s="164">
        <v>3424137</v>
      </c>
      <c r="H576" s="49">
        <v>-2</v>
      </c>
    </row>
    <row r="577" spans="7:8" ht="15" hidden="1" x14ac:dyDescent="0.2">
      <c r="G577" s="164">
        <v>3455966</v>
      </c>
      <c r="H577" s="49">
        <v>-2</v>
      </c>
    </row>
    <row r="578" spans="7:8" ht="15" hidden="1" x14ac:dyDescent="0.2">
      <c r="G578" s="164">
        <v>3489363</v>
      </c>
      <c r="H578" s="49">
        <v>-4.99E-2</v>
      </c>
    </row>
    <row r="579" spans="7:8" ht="15" hidden="1" x14ac:dyDescent="0.2">
      <c r="G579" s="164">
        <v>3514029</v>
      </c>
      <c r="H579" s="49">
        <v>-4.99E-2</v>
      </c>
    </row>
    <row r="580" spans="7:8" ht="15" hidden="1" x14ac:dyDescent="0.2">
      <c r="G580" s="164">
        <v>3524483</v>
      </c>
      <c r="H580" s="49">
        <v>-2</v>
      </c>
    </row>
    <row r="581" spans="7:8" ht="15" hidden="1" x14ac:dyDescent="0.2">
      <c r="G581" s="164">
        <v>3562846</v>
      </c>
      <c r="H581" s="49">
        <v>-0.1</v>
      </c>
    </row>
    <row r="582" spans="7:8" ht="15" hidden="1" x14ac:dyDescent="0.2">
      <c r="G582" s="164">
        <v>3593019</v>
      </c>
      <c r="H582" s="49">
        <v>-2</v>
      </c>
    </row>
    <row r="583" spans="7:8" ht="15" hidden="1" x14ac:dyDescent="0.2">
      <c r="G583" s="164">
        <v>3598238</v>
      </c>
      <c r="H583" s="49">
        <v>-4.99E-2</v>
      </c>
    </row>
    <row r="584" spans="7:8" ht="15" hidden="1" x14ac:dyDescent="0.2">
      <c r="G584" s="164">
        <v>3614154</v>
      </c>
      <c r="H584" s="49">
        <v>-2</v>
      </c>
    </row>
    <row r="585" spans="7:8" ht="15" hidden="1" x14ac:dyDescent="0.2">
      <c r="G585" s="164">
        <v>3618071</v>
      </c>
      <c r="H585" s="49">
        <v>-2</v>
      </c>
    </row>
    <row r="586" spans="7:8" ht="15" hidden="1" x14ac:dyDescent="0.2">
      <c r="G586" s="164">
        <v>3664853</v>
      </c>
      <c r="H586" s="49">
        <v>-2</v>
      </c>
    </row>
    <row r="587" spans="7:8" ht="15" hidden="1" x14ac:dyDescent="0.2">
      <c r="G587" s="164">
        <v>3696609</v>
      </c>
      <c r="H587" s="49">
        <v>-2</v>
      </c>
    </row>
    <row r="588" spans="7:8" ht="15" hidden="1" x14ac:dyDescent="0.2">
      <c r="G588" s="164">
        <v>3715915</v>
      </c>
      <c r="H588" s="49">
        <v>-2</v>
      </c>
    </row>
    <row r="589" spans="7:8" ht="15" hidden="1" x14ac:dyDescent="0.2">
      <c r="G589" s="164">
        <v>3738621</v>
      </c>
      <c r="H589" s="49">
        <v>-2</v>
      </c>
    </row>
    <row r="590" spans="7:8" ht="15" hidden="1" x14ac:dyDescent="0.2">
      <c r="G590" s="164">
        <v>3761589</v>
      </c>
      <c r="H590" s="49">
        <v>-2</v>
      </c>
    </row>
    <row r="591" spans="7:8" ht="15" hidden="1" x14ac:dyDescent="0.2">
      <c r="G591" s="164">
        <v>3792270</v>
      </c>
      <c r="H591" s="49">
        <v>-2</v>
      </c>
    </row>
    <row r="592" spans="7:8" ht="15" hidden="1" x14ac:dyDescent="0.2">
      <c r="G592" s="164">
        <v>3815722</v>
      </c>
      <c r="H592" s="49">
        <v>-2</v>
      </c>
    </row>
    <row r="593" spans="7:8" ht="15" hidden="1" x14ac:dyDescent="0.2">
      <c r="G593" s="164">
        <v>3877077</v>
      </c>
      <c r="H593" s="49">
        <v>-2</v>
      </c>
    </row>
    <row r="594" spans="7:8" ht="15" hidden="1" x14ac:dyDescent="0.2">
      <c r="G594" s="164">
        <v>3877972</v>
      </c>
      <c r="H594" s="49">
        <v>-2</v>
      </c>
    </row>
    <row r="595" spans="7:8" ht="15" hidden="1" x14ac:dyDescent="0.2">
      <c r="G595" s="164">
        <v>3908806</v>
      </c>
      <c r="H595" s="49">
        <v>-2</v>
      </c>
    </row>
    <row r="596" spans="7:8" ht="15" hidden="1" x14ac:dyDescent="0.2">
      <c r="G596" s="164">
        <v>3910099</v>
      </c>
      <c r="H596" s="49">
        <v>-2</v>
      </c>
    </row>
    <row r="597" spans="7:8" ht="15" hidden="1" x14ac:dyDescent="0.2">
      <c r="G597" s="164">
        <v>3918034</v>
      </c>
      <c r="H597" s="49">
        <v>-2</v>
      </c>
    </row>
    <row r="598" spans="7:8" ht="15" hidden="1" x14ac:dyDescent="0.2">
      <c r="G598" s="164">
        <v>3925572</v>
      </c>
      <c r="H598" s="49">
        <v>-2</v>
      </c>
    </row>
    <row r="599" spans="7:8" ht="15" hidden="1" x14ac:dyDescent="0.2">
      <c r="G599" s="164">
        <v>3937269</v>
      </c>
      <c r="H599" s="49">
        <v>-2</v>
      </c>
    </row>
    <row r="600" spans="7:8" ht="15" hidden="1" x14ac:dyDescent="0.2">
      <c r="G600" s="164">
        <v>3938415</v>
      </c>
      <c r="H600" s="49">
        <v>-2</v>
      </c>
    </row>
    <row r="601" spans="7:8" ht="15" hidden="1" x14ac:dyDescent="0.2">
      <c r="G601" s="164">
        <v>3946944</v>
      </c>
      <c r="H601" s="49">
        <v>-2</v>
      </c>
    </row>
    <row r="602" spans="7:8" ht="15" hidden="1" x14ac:dyDescent="0.2">
      <c r="G602" s="164">
        <v>3983199</v>
      </c>
      <c r="H602" s="49">
        <v>-2</v>
      </c>
    </row>
    <row r="603" spans="7:8" ht="15" hidden="1" x14ac:dyDescent="0.2">
      <c r="G603" s="164">
        <v>4025289</v>
      </c>
      <c r="H603" s="49">
        <v>-2</v>
      </c>
    </row>
    <row r="604" spans="7:8" ht="15" hidden="1" x14ac:dyDescent="0.2">
      <c r="G604" s="164">
        <v>4032551</v>
      </c>
      <c r="H604" s="49">
        <v>-4.99E-2</v>
      </c>
    </row>
    <row r="605" spans="7:8" ht="15" hidden="1" x14ac:dyDescent="0.2">
      <c r="G605" s="164">
        <v>4047933</v>
      </c>
      <c r="H605" s="49">
        <v>-4.99E-2</v>
      </c>
    </row>
    <row r="606" spans="7:8" ht="15" hidden="1" x14ac:dyDescent="0.2">
      <c r="G606" s="164">
        <v>4063285</v>
      </c>
      <c r="H606" s="49">
        <v>-2</v>
      </c>
    </row>
    <row r="607" spans="7:8" ht="15" hidden="1" x14ac:dyDescent="0.2">
      <c r="G607" s="164">
        <v>4087057</v>
      </c>
      <c r="H607" s="49">
        <v>-2</v>
      </c>
    </row>
    <row r="608" spans="7:8" ht="15" hidden="1" x14ac:dyDescent="0.2">
      <c r="G608" s="164">
        <v>4091051</v>
      </c>
      <c r="H608" s="49">
        <v>-4.99E-2</v>
      </c>
    </row>
    <row r="609" spans="7:8" ht="15" hidden="1" x14ac:dyDescent="0.2">
      <c r="G609" s="164">
        <v>4113451</v>
      </c>
      <c r="H609" s="49">
        <v>-2</v>
      </c>
    </row>
    <row r="610" spans="7:8" ht="15" hidden="1" x14ac:dyDescent="0.2">
      <c r="G610" s="164">
        <v>4174179</v>
      </c>
      <c r="H610" s="49">
        <v>-2</v>
      </c>
    </row>
    <row r="611" spans="7:8" ht="15" hidden="1" x14ac:dyDescent="0.2">
      <c r="G611" s="164">
        <v>4174327</v>
      </c>
      <c r="H611" s="49">
        <v>-2</v>
      </c>
    </row>
    <row r="612" spans="7:8" ht="15" hidden="1" x14ac:dyDescent="0.2">
      <c r="G612" s="164">
        <v>4227779</v>
      </c>
      <c r="H612" s="49">
        <v>-2.7699999999999999E-2</v>
      </c>
    </row>
    <row r="613" spans="7:8" ht="15" hidden="1" x14ac:dyDescent="0.2">
      <c r="G613" s="164">
        <v>4228820</v>
      </c>
      <c r="H613" s="49">
        <v>-4.99E-2</v>
      </c>
    </row>
    <row r="614" spans="7:8" ht="15" hidden="1" x14ac:dyDescent="0.2">
      <c r="G614" s="164">
        <v>4231113</v>
      </c>
      <c r="H614" s="49">
        <v>-4.99E-2</v>
      </c>
    </row>
    <row r="615" spans="7:8" ht="15" hidden="1" x14ac:dyDescent="0.2">
      <c r="G615" s="164">
        <v>4231139</v>
      </c>
      <c r="H615" s="49">
        <v>-2</v>
      </c>
    </row>
    <row r="616" spans="7:8" ht="15" hidden="1" x14ac:dyDescent="0.2">
      <c r="G616" s="164">
        <v>4233432</v>
      </c>
      <c r="H616" s="49">
        <v>-4.99E-2</v>
      </c>
    </row>
    <row r="617" spans="7:8" ht="15" hidden="1" x14ac:dyDescent="0.2">
      <c r="G617" s="164">
        <v>4236325</v>
      </c>
      <c r="H617" s="49">
        <v>-2</v>
      </c>
    </row>
    <row r="618" spans="7:8" ht="15" hidden="1" x14ac:dyDescent="0.2">
      <c r="G618" s="164">
        <v>4238421</v>
      </c>
      <c r="H618" s="49">
        <v>-4.99E-2</v>
      </c>
    </row>
    <row r="619" spans="7:8" ht="15" hidden="1" x14ac:dyDescent="0.2">
      <c r="G619" s="164">
        <v>4240573</v>
      </c>
      <c r="H619" s="49">
        <v>-2</v>
      </c>
    </row>
    <row r="620" spans="7:8" ht="15" hidden="1" x14ac:dyDescent="0.2">
      <c r="G620" s="164">
        <v>4248098</v>
      </c>
      <c r="H620" s="49">
        <v>-2</v>
      </c>
    </row>
    <row r="621" spans="7:8" ht="15" hidden="1" x14ac:dyDescent="0.2">
      <c r="G621" s="164">
        <v>4251686</v>
      </c>
      <c r="H621" s="49">
        <v>-2</v>
      </c>
    </row>
    <row r="622" spans="7:8" ht="15" hidden="1" x14ac:dyDescent="0.2">
      <c r="G622" s="164">
        <v>4260636</v>
      </c>
      <c r="H622" s="49">
        <v>-2</v>
      </c>
    </row>
    <row r="623" spans="7:8" ht="15" hidden="1" x14ac:dyDescent="0.2">
      <c r="G623" s="164">
        <v>4284935</v>
      </c>
      <c r="H623" s="49">
        <v>-2</v>
      </c>
    </row>
    <row r="624" spans="7:8" ht="15" hidden="1" x14ac:dyDescent="0.2">
      <c r="G624" s="164">
        <v>4303453</v>
      </c>
      <c r="H624" s="49">
        <v>-4.99E-2</v>
      </c>
    </row>
    <row r="625" spans="7:8" ht="15" hidden="1" x14ac:dyDescent="0.2">
      <c r="G625" s="164">
        <v>4304866</v>
      </c>
      <c r="H625" s="49">
        <v>-4.99E-2</v>
      </c>
    </row>
    <row r="626" spans="7:8" ht="15" hidden="1" x14ac:dyDescent="0.2">
      <c r="G626" s="164">
        <v>4308301</v>
      </c>
      <c r="H626" s="49">
        <v>-2</v>
      </c>
    </row>
    <row r="627" spans="7:8" ht="15" hidden="1" x14ac:dyDescent="0.2">
      <c r="G627" s="164">
        <v>4309594</v>
      </c>
      <c r="H627" s="49">
        <v>-4.99E-2</v>
      </c>
    </row>
    <row r="628" spans="7:8" ht="15" hidden="1" x14ac:dyDescent="0.2">
      <c r="G628" s="164">
        <v>4316292</v>
      </c>
      <c r="H628" s="49">
        <v>-4.99E-2</v>
      </c>
    </row>
    <row r="629" spans="7:8" ht="15" hidden="1" x14ac:dyDescent="0.2">
      <c r="G629" s="164">
        <v>4317476</v>
      </c>
      <c r="H629" s="49">
        <v>-0.25</v>
      </c>
    </row>
    <row r="630" spans="7:8" ht="15" hidden="1" x14ac:dyDescent="0.2">
      <c r="G630" s="212">
        <v>4339372</v>
      </c>
      <c r="H630" s="49">
        <v>-1</v>
      </c>
    </row>
    <row r="631" spans="7:8" ht="15" hidden="1" x14ac:dyDescent="0.2">
      <c r="G631" s="213">
        <v>4441588</v>
      </c>
      <c r="H631" s="49">
        <v>0.82150000000000001</v>
      </c>
    </row>
  </sheetData>
  <sheetProtection algorithmName="SHA-512" hashValue="owkzdHeP60RxlwQ9o8p9oLAoMhgEt7vAPsiFgCgAO8xICgmWhjXsTKcnBRNp7KNJSvcuwarKedZu8N5mbVuvhA==" saltValue="KyCa0pti5fR0pEryumAUlA==" spinCount="100000" sheet="1" selectLockedCells="1"/>
  <customSheetViews>
    <customSheetView guid="{CC413E61-E72C-41D2-93D2-966B7B38CF93}" printArea="1" hiddenRows="1" hiddenColumns="1">
      <selection activeCell="F43" sqref="F43"/>
      <pageMargins left="0.75" right="0.75" top="1" bottom="1" header="0.5" footer="0.5"/>
      <pageSetup paperSize="9" orientation="portrait" r:id="rId1"/>
      <headerFooter alignWithMargins="0"/>
    </customSheetView>
  </customSheetViews>
  <mergeCells count="23">
    <mergeCell ref="D9:J9"/>
    <mergeCell ref="E25:J25"/>
    <mergeCell ref="B28:J29"/>
    <mergeCell ref="C33:D33"/>
    <mergeCell ref="B7:C7"/>
    <mergeCell ref="B9:C9"/>
    <mergeCell ref="B10:C10"/>
    <mergeCell ref="C2:J2"/>
    <mergeCell ref="G13:I13"/>
    <mergeCell ref="G14:I14"/>
    <mergeCell ref="G34:I34"/>
    <mergeCell ref="D10:J10"/>
    <mergeCell ref="F22:G22"/>
    <mergeCell ref="C17:I17"/>
    <mergeCell ref="B18:J18"/>
    <mergeCell ref="B19:J19"/>
    <mergeCell ref="B20:J20"/>
    <mergeCell ref="B23:G24"/>
    <mergeCell ref="C4:I4"/>
    <mergeCell ref="D7:J7"/>
    <mergeCell ref="B5:J5"/>
    <mergeCell ref="B21:J21"/>
    <mergeCell ref="B22:E22"/>
  </mergeCells>
  <phoneticPr fontId="5" type="noConversion"/>
  <pageMargins left="0.25" right="0.25" top="0.75" bottom="0.75" header="0.3" footer="0.3"/>
  <pageSetup paperSize="9" scale="87" orientation="portrait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5" name="Check Box 15">
              <controlPr locked="0" defaultSize="0" autoFill="0" autoLine="0" autoPict="0">
                <anchor moveWithCells="1">
                  <from>
                    <xdr:col>7</xdr:col>
                    <xdr:colOff>142875</xdr:colOff>
                    <xdr:row>22</xdr:row>
                    <xdr:rowOff>76200</xdr:rowOff>
                  </from>
                  <to>
                    <xdr:col>7</xdr:col>
                    <xdr:colOff>457200</xdr:colOff>
                    <xdr:row>23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H131"/>
  <sheetViews>
    <sheetView showGridLines="0" topLeftCell="B1" zoomScale="55" zoomScaleNormal="55" zoomScaleSheetLayoutView="55" workbookViewId="0">
      <selection activeCell="E15" sqref="E15"/>
    </sheetView>
  </sheetViews>
  <sheetFormatPr defaultColWidth="9.140625" defaultRowHeight="15" zeroHeight="1" x14ac:dyDescent="0.2"/>
  <cols>
    <col min="1" max="1" width="8.5703125" style="59" customWidth="1"/>
    <col min="2" max="2" width="35" style="59" customWidth="1"/>
    <col min="3" max="3" width="26.42578125" style="59" customWidth="1"/>
    <col min="4" max="4" width="27.28515625" style="59" customWidth="1"/>
    <col min="5" max="5" width="26.7109375" style="102" customWidth="1"/>
    <col min="6" max="6" width="27.28515625" style="102" customWidth="1"/>
    <col min="7" max="7" width="25.140625" style="102" customWidth="1"/>
    <col min="8" max="8" width="3.7109375" style="59" customWidth="1"/>
    <col min="9" max="16384" width="9.140625" style="59"/>
  </cols>
  <sheetData>
    <row r="1" spans="1:8" x14ac:dyDescent="0.2">
      <c r="A1" s="56"/>
      <c r="B1" s="56"/>
      <c r="C1" s="56"/>
      <c r="D1" s="56"/>
      <c r="E1" s="57"/>
      <c r="F1" s="57"/>
      <c r="G1" s="57"/>
      <c r="H1" s="58"/>
    </row>
    <row r="2" spans="1:8" ht="15" hidden="1" customHeight="1" x14ac:dyDescent="0.2">
      <c r="A2" s="56"/>
      <c r="B2" s="56"/>
      <c r="C2" s="56"/>
      <c r="D2" s="56"/>
      <c r="E2" s="57"/>
      <c r="F2" s="57"/>
      <c r="G2" s="57"/>
      <c r="H2" s="58"/>
    </row>
    <row r="3" spans="1:8" x14ac:dyDescent="0.2">
      <c r="A3" s="56"/>
      <c r="B3" s="60"/>
      <c r="C3" s="61"/>
      <c r="D3" s="61"/>
      <c r="E3" s="62"/>
      <c r="F3" s="62"/>
      <c r="G3" s="148"/>
      <c r="H3" s="58"/>
    </row>
    <row r="4" spans="1:8" ht="38.25" customHeight="1" x14ac:dyDescent="0.2">
      <c r="A4" s="56"/>
      <c r="B4" s="63"/>
      <c r="C4" s="64" t="s">
        <v>100</v>
      </c>
      <c r="D4" s="64"/>
      <c r="E4" s="64"/>
      <c r="F4" s="64"/>
      <c r="G4" s="149"/>
      <c r="H4" s="65"/>
    </row>
    <row r="5" spans="1:8" s="69" customFormat="1" ht="20.25" x14ac:dyDescent="0.3">
      <c r="A5" s="67"/>
      <c r="B5" s="155"/>
      <c r="C5" s="156" t="s">
        <v>125</v>
      </c>
      <c r="D5" s="157"/>
      <c r="E5" s="157"/>
      <c r="F5" s="157"/>
      <c r="G5" s="158"/>
      <c r="H5" s="68"/>
    </row>
    <row r="6" spans="1:8" s="79" customFormat="1" ht="6" customHeight="1" x14ac:dyDescent="0.2">
      <c r="A6" s="76"/>
      <c r="B6" s="198"/>
      <c r="C6" s="198"/>
      <c r="D6" s="198"/>
      <c r="E6" s="198"/>
      <c r="F6" s="198"/>
      <c r="G6" s="198"/>
    </row>
    <row r="7" spans="1:8" ht="42" customHeight="1" x14ac:dyDescent="0.25">
      <c r="A7" s="67"/>
      <c r="B7" s="159"/>
      <c r="C7" s="160"/>
      <c r="D7" s="160"/>
      <c r="E7" s="202" t="s">
        <v>39</v>
      </c>
      <c r="F7" s="202"/>
      <c r="G7" s="70" t="str">
        <f>IF(Nyilatkozat!F22="","KÁR DARABSZÁM NYILATKOZAT!",IF(E46+F46=0,"Gépjármű darabszám kitöltendő!",Nyilatkozat!F22/(E46+F46)))</f>
        <v>KÁR DARABSZÁM NYILATKOZAT!</v>
      </c>
      <c r="H7" s="68"/>
    </row>
    <row r="8" spans="1:8" ht="33.75" customHeight="1" x14ac:dyDescent="0.25">
      <c r="A8" s="67"/>
      <c r="B8" s="71" t="s">
        <v>40</v>
      </c>
      <c r="C8" s="209" t="str">
        <f>IF(Nyilatkozat!D7="","",Nyilatkozat!D7)</f>
        <v/>
      </c>
      <c r="D8" s="210"/>
      <c r="E8" s="203" t="s">
        <v>109</v>
      </c>
      <c r="F8" s="204"/>
      <c r="G8" s="70" t="str">
        <f>IF(F54=TRUE,"kedvezmény alkalmazása nélkül",IF(G7="Gépjármű darabszám kitöltendő!","",(IF(Nyilatkozat!G13="",(IF(Nyilatkozat!F22="","",E100*-1)),Nyilatkozat!G14))))</f>
        <v/>
      </c>
      <c r="H8" s="68"/>
    </row>
    <row r="9" spans="1:8" ht="23.25" customHeight="1" x14ac:dyDescent="0.25">
      <c r="A9" s="67"/>
      <c r="B9" s="71"/>
      <c r="C9" s="72"/>
      <c r="D9" s="72"/>
      <c r="E9" s="205"/>
      <c r="F9" s="206"/>
      <c r="G9" s="70" t="str">
        <f>IF($G$8="kedvezmény alkalmazása nélkül","",IF(G8&gt;=0,"Kedvezmény","Pótdíj"))</f>
        <v>Kedvezmény</v>
      </c>
      <c r="H9" s="68"/>
    </row>
    <row r="10" spans="1:8" ht="31.5" customHeight="1" x14ac:dyDescent="0.25">
      <c r="A10" s="67"/>
      <c r="B10" s="73" t="s">
        <v>80</v>
      </c>
      <c r="C10" s="207" t="str">
        <f>IF(Nyilatkozat!D9="","",Nyilatkozat!D9)</f>
        <v/>
      </c>
      <c r="D10" s="208"/>
      <c r="E10" s="202" t="s">
        <v>47</v>
      </c>
      <c r="F10" s="202"/>
      <c r="G10" s="74">
        <v>43922</v>
      </c>
      <c r="H10" s="68"/>
    </row>
    <row r="11" spans="1:8" ht="33" customHeight="1" x14ac:dyDescent="0.25">
      <c r="A11" s="67"/>
      <c r="B11" s="161"/>
      <c r="C11" s="162" t="str">
        <f>IF(Nyilatkozat!D10="","",Nyilatkozat!D10)</f>
        <v/>
      </c>
      <c r="D11" s="162"/>
      <c r="E11" s="202" t="s">
        <v>41</v>
      </c>
      <c r="F11" s="202"/>
      <c r="G11" s="163" t="s">
        <v>48</v>
      </c>
      <c r="H11" s="68"/>
    </row>
    <row r="12" spans="1:8" s="79" customFormat="1" ht="3.75" customHeight="1" x14ac:dyDescent="0.2">
      <c r="A12" s="76"/>
      <c r="B12" s="198"/>
      <c r="C12" s="198"/>
      <c r="D12" s="198"/>
      <c r="E12" s="198"/>
      <c r="F12" s="198"/>
      <c r="G12" s="198"/>
    </row>
    <row r="13" spans="1:8" s="79" customFormat="1" ht="48.75" customHeight="1" x14ac:dyDescent="0.2">
      <c r="A13" s="76"/>
      <c r="B13" s="77" t="s">
        <v>46</v>
      </c>
      <c r="C13" s="78" t="s">
        <v>123</v>
      </c>
      <c r="D13" s="78" t="s">
        <v>122</v>
      </c>
      <c r="E13" s="78" t="s">
        <v>112</v>
      </c>
      <c r="F13" s="78" t="s">
        <v>107</v>
      </c>
      <c r="G13" s="78" t="s">
        <v>95</v>
      </c>
    </row>
    <row r="14" spans="1:8" s="79" customFormat="1" ht="15.75" x14ac:dyDescent="0.2">
      <c r="A14" s="76"/>
      <c r="B14" s="198" t="s">
        <v>3</v>
      </c>
      <c r="C14" s="198"/>
      <c r="D14" s="198"/>
      <c r="E14" s="198"/>
      <c r="F14" s="198"/>
      <c r="G14" s="198"/>
    </row>
    <row r="15" spans="1:8" s="79" customFormat="1" ht="38.1" customHeight="1" x14ac:dyDescent="0.2">
      <c r="A15" s="76"/>
      <c r="B15" s="80" t="s">
        <v>116</v>
      </c>
      <c r="C15" s="81">
        <f t="shared" ref="C15:C20" si="0">D54</f>
        <v>75951</v>
      </c>
      <c r="D15" s="81">
        <f>IF($G$8="",C15,ROUND(IF(Nyilatkozat!$G$14&lt;&gt;"Nincs Partnerkód",C15*(1-Nyilatkozat!$G$14),IF($G$8="kedvezmény alkalmazása nélkül",C15,IF($G$8="","",(1+$G$8*-1)*C15))),0))</f>
        <v>75951</v>
      </c>
      <c r="E15" s="82"/>
      <c r="F15" s="82"/>
      <c r="G15" s="83" t="e">
        <f t="shared" ref="G15:G20" si="1">D15*E15+F15*E54</f>
        <v>#VALUE!</v>
      </c>
    </row>
    <row r="16" spans="1:8" s="79" customFormat="1" ht="38.1" customHeight="1" x14ac:dyDescent="0.2">
      <c r="A16" s="76"/>
      <c r="B16" s="80" t="s">
        <v>17</v>
      </c>
      <c r="C16" s="81">
        <f t="shared" si="0"/>
        <v>86115</v>
      </c>
      <c r="D16" s="81">
        <f>IF($G$8="",C16,ROUND(IF(Nyilatkozat!$G$14&lt;&gt;"Nincs Partnerkód",C16*(1-Nyilatkozat!$G$14),IF($G$8="kedvezmény alkalmazása nélkül",C16,IF($G$8="","",(1+$G$8*-1)*C16))),0))</f>
        <v>86115</v>
      </c>
      <c r="E16" s="82"/>
      <c r="F16" s="82"/>
      <c r="G16" s="83" t="e">
        <f t="shared" si="1"/>
        <v>#VALUE!</v>
      </c>
    </row>
    <row r="17" spans="1:7" s="79" customFormat="1" ht="38.1" customHeight="1" x14ac:dyDescent="0.2">
      <c r="A17" s="76"/>
      <c r="B17" s="80" t="s">
        <v>18</v>
      </c>
      <c r="C17" s="81">
        <f t="shared" si="0"/>
        <v>92986</v>
      </c>
      <c r="D17" s="81">
        <f>IF($G$8="",C17,ROUND(IF(Nyilatkozat!$G$14&lt;&gt;"Nincs Partnerkód",C17*(1-Nyilatkozat!$G$14),IF($G$8="kedvezmény alkalmazása nélkül",C17,IF($G$8="","",(1+$G$8*-1)*C17))),0))</f>
        <v>92986</v>
      </c>
      <c r="E17" s="82"/>
      <c r="F17" s="82"/>
      <c r="G17" s="83" t="e">
        <f t="shared" si="1"/>
        <v>#VALUE!</v>
      </c>
    </row>
    <row r="18" spans="1:7" s="79" customFormat="1" ht="38.1" customHeight="1" x14ac:dyDescent="0.2">
      <c r="A18" s="76"/>
      <c r="B18" s="80" t="s">
        <v>19</v>
      </c>
      <c r="C18" s="81">
        <f t="shared" si="0"/>
        <v>100186</v>
      </c>
      <c r="D18" s="81">
        <f>IF($G$8="",C18,ROUND(IF(Nyilatkozat!$G$14&lt;&gt;"Nincs Partnerkód",C18*(1-Nyilatkozat!$G$14),IF($G$8="kedvezmény alkalmazása nélkül",C18,IF($G$8="","",(1+$G$8*-1)*C18))),0))</f>
        <v>100186</v>
      </c>
      <c r="E18" s="82"/>
      <c r="F18" s="82"/>
      <c r="G18" s="83" t="e">
        <f t="shared" si="1"/>
        <v>#VALUE!</v>
      </c>
    </row>
    <row r="19" spans="1:7" s="79" customFormat="1" ht="38.1" customHeight="1" x14ac:dyDescent="0.2">
      <c r="A19" s="76"/>
      <c r="B19" s="80" t="s">
        <v>20</v>
      </c>
      <c r="C19" s="81">
        <f t="shared" si="0"/>
        <v>124301</v>
      </c>
      <c r="D19" s="81">
        <f>IF($G$8="",C19,ROUND(IF(Nyilatkozat!$G$14&lt;&gt;"Nincs Partnerkód",C19*(1-Nyilatkozat!$G$14),IF($G$8="kedvezmény alkalmazása nélkül",C19,IF($G$8="","",(1+$G$8*-1)*C19))),0))</f>
        <v>124301</v>
      </c>
      <c r="E19" s="82"/>
      <c r="F19" s="82"/>
      <c r="G19" s="83" t="e">
        <f t="shared" si="1"/>
        <v>#VALUE!</v>
      </c>
    </row>
    <row r="20" spans="1:7" s="79" customFormat="1" ht="38.1" customHeight="1" x14ac:dyDescent="0.2">
      <c r="A20" s="84"/>
      <c r="B20" s="80" t="s">
        <v>21</v>
      </c>
      <c r="C20" s="81">
        <f t="shared" si="0"/>
        <v>144718</v>
      </c>
      <c r="D20" s="81">
        <f>IF($G$8="",C20,ROUND(IF(Nyilatkozat!$G$14&lt;&gt;"Nincs Partnerkód",C20*(1-Nyilatkozat!$G$14),IF($G$8="kedvezmény alkalmazása nélkül",C20,IF($G$8="","",(1+$G$8*-1)*C20))),0))</f>
        <v>144718</v>
      </c>
      <c r="E20" s="82"/>
      <c r="F20" s="82"/>
      <c r="G20" s="83" t="e">
        <f t="shared" si="1"/>
        <v>#VALUE!</v>
      </c>
    </row>
    <row r="21" spans="1:7" s="79" customFormat="1" ht="15.75" x14ac:dyDescent="0.2">
      <c r="A21" s="84"/>
      <c r="B21" s="198" t="s">
        <v>4</v>
      </c>
      <c r="C21" s="198"/>
      <c r="D21" s="198"/>
      <c r="E21" s="198"/>
      <c r="F21" s="198"/>
      <c r="G21" s="198"/>
    </row>
    <row r="22" spans="1:7" s="79" customFormat="1" ht="38.1" customHeight="1" x14ac:dyDescent="0.2">
      <c r="A22" s="84"/>
      <c r="B22" s="85" t="s">
        <v>117</v>
      </c>
      <c r="C22" s="81">
        <f>D60</f>
        <v>172548</v>
      </c>
      <c r="D22" s="81">
        <f>IF($G$8="",C22,ROUND(IF(Nyilatkozat!$G$14&lt;&gt;"Nincs Partnerkód",C22*(1-Nyilatkozat!$G$14),IF($G$8="kedvezmény alkalmazása nélkül",C22,IF($G$8="","",(1+$G$8*-1)*C22))),0))</f>
        <v>172548</v>
      </c>
      <c r="E22" s="82"/>
      <c r="F22" s="82"/>
      <c r="G22" s="83" t="e">
        <f>D22*E22+F22*E60</f>
        <v>#VALUE!</v>
      </c>
    </row>
    <row r="23" spans="1:7" s="79" customFormat="1" ht="38.1" customHeight="1" x14ac:dyDescent="0.2">
      <c r="A23" s="84"/>
      <c r="B23" s="85" t="s">
        <v>22</v>
      </c>
      <c r="C23" s="81">
        <f>D61</f>
        <v>598120</v>
      </c>
      <c r="D23" s="81">
        <f>IF($G$8="",C23,ROUND(IF(Nyilatkozat!$G$14&lt;&gt;"Nincs Partnerkód",C23*(1-Nyilatkozat!$G$14),IF($G$8="kedvezmény alkalmazása nélkül",C23,IF($G$8="","",(1+$G$8*-1)*C23))),0))</f>
        <v>598120</v>
      </c>
      <c r="E23" s="82"/>
      <c r="F23" s="82"/>
      <c r="G23" s="83" t="e">
        <f>D23*E23+F23*E61</f>
        <v>#VALUE!</v>
      </c>
    </row>
    <row r="24" spans="1:7" s="79" customFormat="1" ht="38.1" customHeight="1" x14ac:dyDescent="0.2">
      <c r="A24" s="84"/>
      <c r="B24" s="85" t="s">
        <v>23</v>
      </c>
      <c r="C24" s="81">
        <f>D62</f>
        <v>1071529</v>
      </c>
      <c r="D24" s="81">
        <f>IF($G$8="",C24,ROUND(IF(Nyilatkozat!$G$14&lt;&gt;"Nincs Partnerkód",C24*(1-Nyilatkozat!$G$14),IF($G$8="kedvezmény alkalmazása nélkül",C24,IF($G$8="","",(1+$G$8*-1)*C24))),0))</f>
        <v>1071529</v>
      </c>
      <c r="E24" s="82"/>
      <c r="F24" s="82"/>
      <c r="G24" s="83" t="e">
        <f>D24*E24+F24*E62</f>
        <v>#VALUE!</v>
      </c>
    </row>
    <row r="25" spans="1:7" s="79" customFormat="1" ht="15.75" x14ac:dyDescent="0.2">
      <c r="A25" s="84"/>
      <c r="B25" s="198" t="s">
        <v>6</v>
      </c>
      <c r="C25" s="198"/>
      <c r="D25" s="198"/>
      <c r="E25" s="198"/>
      <c r="F25" s="198"/>
      <c r="G25" s="198"/>
    </row>
    <row r="26" spans="1:7" s="79" customFormat="1" ht="38.1" customHeight="1" x14ac:dyDescent="0.2">
      <c r="A26" s="84"/>
      <c r="B26" s="85" t="s">
        <v>7</v>
      </c>
      <c r="C26" s="81">
        <f>D63</f>
        <v>244735</v>
      </c>
      <c r="D26" s="81">
        <f>IF($G$8="",C26,ROUND(IF(Nyilatkozat!$G$14&lt;&gt;"Nincs Partnerkód",C26*(1-Nyilatkozat!$G$14),IF($G$8="kedvezmény alkalmazása nélkül",C26,IF($G$8="","",(1+$G$8*-1)*C26))),0))</f>
        <v>244735</v>
      </c>
      <c r="E26" s="82"/>
      <c r="F26" s="82"/>
      <c r="G26" s="83" t="e">
        <f>D26*E26+F26*E63</f>
        <v>#VALUE!</v>
      </c>
    </row>
    <row r="27" spans="1:7" s="79" customFormat="1" ht="38.1" customHeight="1" x14ac:dyDescent="0.2">
      <c r="A27" s="84"/>
      <c r="B27" s="85" t="s">
        <v>24</v>
      </c>
      <c r="C27" s="81">
        <f>D64</f>
        <v>470218</v>
      </c>
      <c r="D27" s="81">
        <f>IF($G$8="",C27,ROUND(IF(Nyilatkozat!$G$14&lt;&gt;"Nincs Partnerkód",C27*(1-Nyilatkozat!$G$14),IF($G$8="kedvezmény alkalmazása nélkül",C27,IF($G$8="","",(1+$G$8*-1)*C27))),0))</f>
        <v>470218</v>
      </c>
      <c r="E27" s="82"/>
      <c r="F27" s="82"/>
      <c r="G27" s="83" t="e">
        <f>D27*E27+F27*E64</f>
        <v>#VALUE!</v>
      </c>
    </row>
    <row r="28" spans="1:7" s="79" customFormat="1" ht="38.1" customHeight="1" x14ac:dyDescent="0.2">
      <c r="A28" s="84"/>
      <c r="B28" s="85" t="s">
        <v>25</v>
      </c>
      <c r="C28" s="81">
        <f>D65</f>
        <v>687920</v>
      </c>
      <c r="D28" s="81">
        <f>IF($G$8="",C28,ROUND(IF(Nyilatkozat!$G$14&lt;&gt;"Nincs Partnerkód",C28*(1-Nyilatkozat!$G$14),IF($G$8="kedvezmény alkalmazása nélkül",C28,IF($G$8="","",(1+$G$8*-1)*C28))),0))</f>
        <v>687920</v>
      </c>
      <c r="E28" s="82"/>
      <c r="F28" s="82"/>
      <c r="G28" s="83" t="e">
        <f>D28*E28+F28*E65</f>
        <v>#VALUE!</v>
      </c>
    </row>
    <row r="29" spans="1:7" s="79" customFormat="1" ht="38.1" customHeight="1" x14ac:dyDescent="0.2">
      <c r="A29" s="84"/>
      <c r="B29" s="85" t="s">
        <v>26</v>
      </c>
      <c r="C29" s="81">
        <f>D66</f>
        <v>805399</v>
      </c>
      <c r="D29" s="81">
        <f>IF($G$8="",C29,ROUND(IF(Nyilatkozat!$G$14&lt;&gt;"Nincs Partnerkód",C29*(1-Nyilatkozat!$G$14),IF($G$8="kedvezmény alkalmazása nélkül",C29,IF($G$8="","",(1+$G$8*-1)*C29))),0))</f>
        <v>805399</v>
      </c>
      <c r="E29" s="82"/>
      <c r="F29" s="82"/>
      <c r="G29" s="83" t="e">
        <f>D29*E29+F29*E66</f>
        <v>#VALUE!</v>
      </c>
    </row>
    <row r="30" spans="1:7" s="79" customFormat="1" ht="15.75" x14ac:dyDescent="0.2">
      <c r="A30" s="84"/>
      <c r="B30" s="198" t="s">
        <v>5</v>
      </c>
      <c r="C30" s="198"/>
      <c r="D30" s="198"/>
      <c r="E30" s="198"/>
      <c r="F30" s="198"/>
      <c r="G30" s="198"/>
    </row>
    <row r="31" spans="1:7" s="79" customFormat="1" ht="38.1" customHeight="1" x14ac:dyDescent="0.2">
      <c r="A31" s="86"/>
      <c r="B31" s="85" t="s">
        <v>118</v>
      </c>
      <c r="C31" s="81">
        <f>D67</f>
        <v>18019</v>
      </c>
      <c r="D31" s="81">
        <f>IF($G$8="",C31,ROUND(IF(Nyilatkozat!$G$14&lt;&gt;"Nincs Partnerkód",C31*(1-Nyilatkozat!$G$14),IF($G$8="kedvezmény alkalmazása nélkül",C31,IF($G$8="","",(1+$G$8*-1)*C31))),0))</f>
        <v>18019</v>
      </c>
      <c r="E31" s="82"/>
      <c r="F31" s="82"/>
      <c r="G31" s="83" t="e">
        <f>D31*E31+F31*E67</f>
        <v>#VALUE!</v>
      </c>
    </row>
    <row r="32" spans="1:7" s="79" customFormat="1" ht="38.1" customHeight="1" x14ac:dyDescent="0.2">
      <c r="A32" s="86"/>
      <c r="B32" s="85" t="s">
        <v>27</v>
      </c>
      <c r="C32" s="81">
        <f>D68</f>
        <v>25626</v>
      </c>
      <c r="D32" s="81">
        <f>IF($G$8="",C32,ROUND(IF(Nyilatkozat!$G$14&lt;&gt;"Nincs Partnerkód",C32*(1-Nyilatkozat!$G$14),IF($G$8="kedvezmény alkalmazása nélkül",C32,IF($G$8="","",(1+$G$8*-1)*C32))),0))</f>
        <v>25626</v>
      </c>
      <c r="E32" s="82"/>
      <c r="F32" s="82"/>
      <c r="G32" s="83" t="e">
        <f>D32*E32+F32*E68</f>
        <v>#VALUE!</v>
      </c>
    </row>
    <row r="33" spans="1:8" s="79" customFormat="1" ht="38.1" customHeight="1" x14ac:dyDescent="0.2">
      <c r="A33" s="86"/>
      <c r="B33" s="85" t="s">
        <v>28</v>
      </c>
      <c r="C33" s="81">
        <f>D69</f>
        <v>84682</v>
      </c>
      <c r="D33" s="81">
        <f>IF($G$8="",C33,ROUND(IF(Nyilatkozat!$G$14&lt;&gt;"Nincs Partnerkód",C33*(1-Nyilatkozat!$G$14),IF($G$8="kedvezmény alkalmazása nélkül",C33,IF($G$8="","",(1+$G$8*-1)*C33))),0))</f>
        <v>84682</v>
      </c>
      <c r="E33" s="82"/>
      <c r="F33" s="82"/>
      <c r="G33" s="83" t="e">
        <f>D33*E33+F33*E69</f>
        <v>#VALUE!</v>
      </c>
    </row>
    <row r="34" spans="1:8" s="79" customFormat="1" ht="38.1" customHeight="1" x14ac:dyDescent="0.2">
      <c r="A34" s="86"/>
      <c r="B34" s="85" t="s">
        <v>29</v>
      </c>
      <c r="C34" s="81">
        <f>D70</f>
        <v>143742</v>
      </c>
      <c r="D34" s="81">
        <f>IF($G$8="",C34,ROUND(IF(Nyilatkozat!$G$14&lt;&gt;"Nincs Partnerkód",C34*(1-Nyilatkozat!$G$14),IF($G$8="kedvezmény alkalmazása nélkül",C34,IF($G$8="","",(1+$G$8*-1)*C34))),0))</f>
        <v>143742</v>
      </c>
      <c r="E34" s="82"/>
      <c r="F34" s="82"/>
      <c r="G34" s="83" t="e">
        <f>D34*E34+F34*E70</f>
        <v>#VALUE!</v>
      </c>
    </row>
    <row r="35" spans="1:8" s="79" customFormat="1" ht="15.75" customHeight="1" x14ac:dyDescent="0.2">
      <c r="A35" s="86"/>
      <c r="B35" s="198" t="s">
        <v>8</v>
      </c>
      <c r="C35" s="198"/>
      <c r="D35" s="198"/>
      <c r="E35" s="198"/>
      <c r="F35" s="198"/>
      <c r="G35" s="198"/>
    </row>
    <row r="36" spans="1:8" s="79" customFormat="1" ht="38.1" customHeight="1" x14ac:dyDescent="0.2">
      <c r="A36" s="86"/>
      <c r="B36" s="85" t="s">
        <v>8</v>
      </c>
      <c r="C36" s="81">
        <f>D71</f>
        <v>1639963</v>
      </c>
      <c r="D36" s="81">
        <f>IF($G$8="",C36,ROUND(IF(Nyilatkozat!$G$14&lt;&gt;"Nincs Partnerkód",C36*(1-Nyilatkozat!$G$14),IF($G$8="kedvezmény alkalmazása nélkül",C36,IF($G$8="","",(1+$G$8*-1)*C36))),0))</f>
        <v>1639963</v>
      </c>
      <c r="E36" s="82"/>
      <c r="F36" s="82"/>
      <c r="G36" s="83" t="e">
        <f>D36*E36+F36*E71</f>
        <v>#VALUE!</v>
      </c>
    </row>
    <row r="37" spans="1:8" s="79" customFormat="1" ht="38.1" customHeight="1" x14ac:dyDescent="0.2">
      <c r="A37" s="86"/>
      <c r="B37" s="85" t="s">
        <v>9</v>
      </c>
      <c r="C37" s="81">
        <f>D72</f>
        <v>75241</v>
      </c>
      <c r="D37" s="81">
        <f>IF($G$8="",C37,ROUND(IF(Nyilatkozat!$G$14&lt;&gt;"Nincs Partnerkód",C37*(1-Nyilatkozat!$G$14),IF($G$8="kedvezmény alkalmazása nélkül",C37,IF($G$8="","",(1+$G$8*-1)*C37))),0))</f>
        <v>75241</v>
      </c>
      <c r="E37" s="82"/>
      <c r="F37" s="82"/>
      <c r="G37" s="83" t="e">
        <f>D37*E37+F37*E72</f>
        <v>#VALUE!</v>
      </c>
    </row>
    <row r="38" spans="1:8" s="79" customFormat="1" ht="15.75" x14ac:dyDescent="0.2">
      <c r="A38" s="86"/>
      <c r="B38" s="198" t="s">
        <v>31</v>
      </c>
      <c r="C38" s="198"/>
      <c r="D38" s="198"/>
      <c r="E38" s="198"/>
      <c r="F38" s="198"/>
      <c r="G38" s="198"/>
    </row>
    <row r="39" spans="1:8" s="79" customFormat="1" ht="38.1" customHeight="1" x14ac:dyDescent="0.2">
      <c r="A39" s="86"/>
      <c r="B39" s="85" t="s">
        <v>119</v>
      </c>
      <c r="C39" s="81">
        <f>D73</f>
        <v>18040</v>
      </c>
      <c r="D39" s="81">
        <f>IF($G$8="",C39,ROUND(IF(Nyilatkozat!$G$14&lt;&gt;"Nincs Partnerkód",C39*(1-Nyilatkozat!$G$14),IF($G$8="kedvezmény alkalmazása nélkül",C39,IF($G$8="","",(1+$G$8*-1)*C39))),0))</f>
        <v>18040</v>
      </c>
      <c r="E39" s="82"/>
      <c r="F39" s="82"/>
      <c r="G39" s="83" t="e">
        <f>D39*E39+F39*E73</f>
        <v>#VALUE!</v>
      </c>
    </row>
    <row r="40" spans="1:8" s="79" customFormat="1" ht="38.1" customHeight="1" x14ac:dyDescent="0.2">
      <c r="A40" s="86"/>
      <c r="B40" s="85" t="s">
        <v>111</v>
      </c>
      <c r="C40" s="81">
        <f>D74</f>
        <v>32312</v>
      </c>
      <c r="D40" s="81">
        <f>IF($G$8="",C40,ROUND(IF(Nyilatkozat!$G$14&lt;&gt;"Nincs Partnerkód",C40*(1-Nyilatkozat!$G$14),IF($G$8="kedvezmény alkalmazása nélkül",C40,IF($G$8="","",(1+$G$8*-1)*C40))),0))</f>
        <v>32312</v>
      </c>
      <c r="E40" s="82"/>
      <c r="F40" s="82"/>
      <c r="G40" s="83" t="e">
        <f>D40*E40+F40*E74</f>
        <v>#VALUE!</v>
      </c>
    </row>
    <row r="41" spans="1:8" s="79" customFormat="1" ht="38.1" customHeight="1" x14ac:dyDescent="0.2">
      <c r="A41" s="86"/>
      <c r="B41" s="85" t="s">
        <v>34</v>
      </c>
      <c r="C41" s="81">
        <f>D75</f>
        <v>794736</v>
      </c>
      <c r="D41" s="81">
        <f>IF($G$8="",C41,ROUND(IF(Nyilatkozat!$G$14&lt;&gt;"Nincs Partnerkód",C41*(1-Nyilatkozat!$G$14),IF($G$8="kedvezmény alkalmazása nélkül",C41,IF($G$8="","",(1+$G$8*-1)*C41))),0))</f>
        <v>794736</v>
      </c>
      <c r="E41" s="82"/>
      <c r="F41" s="82"/>
      <c r="G41" s="83" t="e">
        <f>D41*E41+F41*E75</f>
        <v>#VALUE!</v>
      </c>
    </row>
    <row r="42" spans="1:8" s="79" customFormat="1" ht="15.75" customHeight="1" x14ac:dyDescent="0.2">
      <c r="A42" s="86"/>
      <c r="B42" s="198" t="s">
        <v>106</v>
      </c>
      <c r="C42" s="198"/>
      <c r="D42" s="198"/>
      <c r="E42" s="198"/>
      <c r="F42" s="198"/>
      <c r="G42" s="198"/>
    </row>
    <row r="43" spans="1:8" s="79" customFormat="1" ht="38.1" customHeight="1" x14ac:dyDescent="0.2">
      <c r="A43" s="86"/>
      <c r="B43" s="85" t="s">
        <v>10</v>
      </c>
      <c r="C43" s="81">
        <f>D76</f>
        <v>48010</v>
      </c>
      <c r="D43" s="81">
        <f>IF($G$8="",C43,ROUND(IF(Nyilatkozat!$G$14&lt;&gt;"Nincs Partnerkód",C43*(1-Nyilatkozat!$G$14),IF($G$8="kedvezmény alkalmazása nélkül",C43,IF($G$8="","",(1+$G$8*-1)*C43))),0))</f>
        <v>48010</v>
      </c>
      <c r="E43" s="82"/>
      <c r="F43" s="82"/>
      <c r="G43" s="83" t="e">
        <f>D43*E43+F43*E76</f>
        <v>#VALUE!</v>
      </c>
    </row>
    <row r="44" spans="1:8" s="79" customFormat="1" ht="38.1" customHeight="1" x14ac:dyDescent="0.2">
      <c r="A44" s="86"/>
      <c r="B44" s="85" t="s">
        <v>11</v>
      </c>
      <c r="C44" s="81">
        <f>D77</f>
        <v>48010</v>
      </c>
      <c r="D44" s="81">
        <f>IF($G$8="",C44,ROUND(IF(Nyilatkozat!$G$14&lt;&gt;"Nincs Partnerkód",C44*(1-Nyilatkozat!$G$14),IF($G$8="kedvezmény alkalmazása nélkül",C44,IF($G$8="","",(1+$G$8*-1)*C44))),0))</f>
        <v>48010</v>
      </c>
      <c r="E44" s="82"/>
      <c r="F44" s="82"/>
      <c r="G44" s="83" t="e">
        <f>D44*E44+F44*E77</f>
        <v>#VALUE!</v>
      </c>
    </row>
    <row r="45" spans="1:8" s="79" customFormat="1" ht="38.1" customHeight="1" x14ac:dyDescent="0.2">
      <c r="A45" s="86"/>
      <c r="B45" s="85" t="s">
        <v>38</v>
      </c>
      <c r="C45" s="81">
        <f>D78</f>
        <v>10074</v>
      </c>
      <c r="D45" s="81">
        <f>IF($G$8="",C45,ROUND(IF(Nyilatkozat!$G$14&lt;&gt;"Nincs Partnerkód",C45*(1-Nyilatkozat!$G$14),IF($G$8="kedvezmény alkalmazása nélkül",C45,IF($G$8="","",(1+$G$8*-1)*C45))),0))</f>
        <v>10074</v>
      </c>
      <c r="E45" s="82"/>
      <c r="F45" s="82"/>
      <c r="G45" s="83" t="e">
        <f>D45*E45+F45*E78</f>
        <v>#VALUE!</v>
      </c>
    </row>
    <row r="46" spans="1:8" s="79" customFormat="1" ht="25.5" customHeight="1" x14ac:dyDescent="0.25">
      <c r="A46" s="88"/>
      <c r="B46" s="89" t="s">
        <v>12</v>
      </c>
      <c r="C46" s="89"/>
      <c r="D46" s="89"/>
      <c r="E46" s="89">
        <f>SUM(E15:E45)+SUM(F15:F45)</f>
        <v>0</v>
      </c>
      <c r="F46" s="89"/>
      <c r="G46" s="89" t="e">
        <f>SUM(G15:G45)</f>
        <v>#VALUE!</v>
      </c>
      <c r="H46" s="90"/>
    </row>
    <row r="47" spans="1:8" s="79" customFormat="1" ht="9" customHeight="1" x14ac:dyDescent="0.35">
      <c r="A47" s="88"/>
      <c r="B47" s="200"/>
      <c r="C47" s="200"/>
      <c r="D47" s="200"/>
      <c r="E47" s="200"/>
      <c r="F47" s="200"/>
      <c r="G47" s="200"/>
      <c r="H47" s="90"/>
    </row>
    <row r="48" spans="1:8" s="92" customFormat="1" ht="23.25" x14ac:dyDescent="0.25">
      <c r="A48" s="91"/>
      <c r="B48" s="154" t="s">
        <v>13</v>
      </c>
      <c r="C48" s="153">
        <f ca="1">TODAY()</f>
        <v>43864</v>
      </c>
      <c r="D48" s="150" t="s">
        <v>14</v>
      </c>
      <c r="E48" s="151"/>
      <c r="F48" s="151" t="s">
        <v>15</v>
      </c>
      <c r="G48" s="152"/>
      <c r="H48" s="90"/>
    </row>
    <row r="49" spans="1:8" s="92" customFormat="1" ht="3.75" customHeight="1" x14ac:dyDescent="0.2">
      <c r="A49" s="91"/>
      <c r="B49" s="201"/>
      <c r="C49" s="201"/>
      <c r="D49" s="201"/>
      <c r="E49" s="201"/>
      <c r="F49" s="201"/>
      <c r="G49" s="201"/>
    </row>
    <row r="50" spans="1:8" s="79" customFormat="1" ht="58.5" customHeight="1" x14ac:dyDescent="0.2">
      <c r="A50" s="56"/>
      <c r="B50" s="199" t="s">
        <v>113</v>
      </c>
      <c r="C50" s="199"/>
      <c r="D50" s="199"/>
      <c r="E50" s="199"/>
      <c r="F50" s="199"/>
      <c r="G50" s="199"/>
      <c r="H50" s="92"/>
    </row>
    <row r="51" spans="1:8" s="97" customFormat="1" ht="12.75" customHeight="1" x14ac:dyDescent="0.2">
      <c r="A51" s="93"/>
      <c r="B51" s="94"/>
      <c r="C51" s="94"/>
      <c r="D51" s="94"/>
      <c r="E51" s="94"/>
      <c r="F51" s="94"/>
      <c r="G51" s="95"/>
      <c r="H51" s="96"/>
    </row>
    <row r="52" spans="1:8" s="97" customFormat="1" ht="14.25" hidden="1" customHeight="1" x14ac:dyDescent="0.2">
      <c r="A52" s="69"/>
      <c r="B52" s="98"/>
      <c r="C52" s="98"/>
      <c r="D52" s="98"/>
      <c r="E52" s="98"/>
      <c r="F52" s="98"/>
      <c r="G52" s="99"/>
      <c r="H52" s="96"/>
    </row>
    <row r="53" spans="1:8" s="79" customFormat="1" ht="15.75" hidden="1" x14ac:dyDescent="0.25">
      <c r="A53" s="100"/>
      <c r="B53" s="101" t="s">
        <v>91</v>
      </c>
      <c r="C53" s="59"/>
      <c r="D53" s="59"/>
      <c r="E53" s="102" t="s">
        <v>108</v>
      </c>
      <c r="F53" s="75"/>
      <c r="G53" s="75"/>
      <c r="H53" s="103"/>
    </row>
    <row r="54" spans="1:8" ht="23.25" hidden="1" customHeight="1" x14ac:dyDescent="0.2">
      <c r="B54" s="104" t="s">
        <v>81</v>
      </c>
      <c r="C54" s="105" t="s">
        <v>16</v>
      </c>
      <c r="D54" s="106">
        <v>75951</v>
      </c>
      <c r="E54" s="107" t="e">
        <f t="shared" ref="E54:E59" si="2">IF($G$8="kedvezmény alkalmazása nélkül",C15*2.3,C15*(1-$G$8+130%))</f>
        <v>#VALUE!</v>
      </c>
      <c r="F54" s="108" t="b">
        <v>0</v>
      </c>
      <c r="G54" s="109" t="s">
        <v>92</v>
      </c>
      <c r="H54" s="99"/>
    </row>
    <row r="55" spans="1:8" ht="23.25" hidden="1" customHeight="1" x14ac:dyDescent="0.2">
      <c r="B55" s="104" t="s">
        <v>81</v>
      </c>
      <c r="C55" s="105" t="s">
        <v>17</v>
      </c>
      <c r="D55" s="106">
        <v>86115</v>
      </c>
      <c r="E55" s="107" t="e">
        <f t="shared" si="2"/>
        <v>#VALUE!</v>
      </c>
      <c r="F55" s="59" t="e">
        <f>Nyilatkozat!#REF!</f>
        <v>#REF!</v>
      </c>
      <c r="G55" s="59"/>
      <c r="H55" s="99"/>
    </row>
    <row r="56" spans="1:8" ht="23.25" hidden="1" customHeight="1" x14ac:dyDescent="0.2">
      <c r="B56" s="104" t="s">
        <v>81</v>
      </c>
      <c r="C56" s="105" t="s">
        <v>18</v>
      </c>
      <c r="D56" s="106">
        <v>92986</v>
      </c>
      <c r="E56" s="107" t="e">
        <f t="shared" si="2"/>
        <v>#VALUE!</v>
      </c>
      <c r="F56" s="59" t="e">
        <f>VLOOKUP(F55,#REF!,2,FALSE)</f>
        <v>#REF!</v>
      </c>
      <c r="G56" s="59"/>
    </row>
    <row r="57" spans="1:8" ht="23.25" hidden="1" customHeight="1" x14ac:dyDescent="0.2">
      <c r="B57" s="104" t="s">
        <v>81</v>
      </c>
      <c r="C57" s="105" t="s">
        <v>19</v>
      </c>
      <c r="D57" s="106">
        <v>100186</v>
      </c>
      <c r="E57" s="107" t="e">
        <f t="shared" si="2"/>
        <v>#VALUE!</v>
      </c>
      <c r="G57" s="59"/>
    </row>
    <row r="58" spans="1:8" ht="23.25" hidden="1" customHeight="1" x14ac:dyDescent="0.2">
      <c r="B58" s="104" t="s">
        <v>81</v>
      </c>
      <c r="C58" s="105" t="s">
        <v>20</v>
      </c>
      <c r="D58" s="106">
        <v>124301</v>
      </c>
      <c r="E58" s="107" t="e">
        <f t="shared" si="2"/>
        <v>#VALUE!</v>
      </c>
      <c r="G58" s="59"/>
    </row>
    <row r="59" spans="1:8" ht="23.25" hidden="1" customHeight="1" x14ac:dyDescent="0.2">
      <c r="B59" s="104" t="s">
        <v>81</v>
      </c>
      <c r="C59" s="105" t="s">
        <v>21</v>
      </c>
      <c r="D59" s="106">
        <v>144718</v>
      </c>
      <c r="E59" s="107" t="e">
        <f t="shared" si="2"/>
        <v>#VALUE!</v>
      </c>
      <c r="G59" s="59"/>
    </row>
    <row r="60" spans="1:8" ht="23.25" hidden="1" customHeight="1" x14ac:dyDescent="0.2">
      <c r="B60" s="111" t="s">
        <v>82</v>
      </c>
      <c r="C60" s="112" t="s">
        <v>49</v>
      </c>
      <c r="D60" s="113">
        <v>172548</v>
      </c>
      <c r="E60" s="107" t="e">
        <f>IF($G$8="kedvezmény alkalmazása nélkül",C22*2.3,C22*(1-$G$8+130%))</f>
        <v>#VALUE!</v>
      </c>
      <c r="G60" s="59"/>
    </row>
    <row r="61" spans="1:8" ht="23.25" hidden="1" customHeight="1" x14ac:dyDescent="0.2">
      <c r="B61" s="111" t="s">
        <v>82</v>
      </c>
      <c r="C61" s="112" t="s">
        <v>50</v>
      </c>
      <c r="D61" s="113">
        <v>598120</v>
      </c>
      <c r="E61" s="107" t="e">
        <f>IF($G$8="kedvezmény alkalmazása nélkül",C23*2.3,C23*(1-$G$8+130%))</f>
        <v>#VALUE!</v>
      </c>
      <c r="G61" s="59"/>
    </row>
    <row r="62" spans="1:8" ht="23.25" hidden="1" customHeight="1" x14ac:dyDescent="0.2">
      <c r="B62" s="111" t="s">
        <v>82</v>
      </c>
      <c r="C62" s="112" t="s">
        <v>51</v>
      </c>
      <c r="D62" s="113">
        <v>1071529</v>
      </c>
      <c r="E62" s="107" t="e">
        <f>IF($G$8="kedvezmény alkalmazása nélkül",C24*2.3,C24*(1-$G$8+130%))</f>
        <v>#VALUE!</v>
      </c>
      <c r="G62" s="59"/>
    </row>
    <row r="63" spans="1:8" ht="23.25" hidden="1" customHeight="1" x14ac:dyDescent="0.2">
      <c r="B63" s="104" t="s">
        <v>83</v>
      </c>
      <c r="C63" s="105" t="s">
        <v>7</v>
      </c>
      <c r="D63" s="106">
        <v>244735</v>
      </c>
      <c r="E63" s="107" t="e">
        <f>IF($G$8="kedvezmény alkalmazása nélkül",C26*2.3,C26*(1-$G$8+130%))</f>
        <v>#VALUE!</v>
      </c>
      <c r="G63" s="59"/>
    </row>
    <row r="64" spans="1:8" ht="23.25" hidden="1" customHeight="1" x14ac:dyDescent="0.2">
      <c r="B64" s="104" t="s">
        <v>83</v>
      </c>
      <c r="C64" s="105" t="s">
        <v>24</v>
      </c>
      <c r="D64" s="106">
        <v>470218</v>
      </c>
      <c r="E64" s="107" t="e">
        <f>IF($G$8="kedvezmény alkalmazása nélkül",C27*2.3,C27*(1-$G$8+130%))</f>
        <v>#VALUE!</v>
      </c>
      <c r="G64" s="59"/>
    </row>
    <row r="65" spans="2:8" ht="23.25" hidden="1" customHeight="1" x14ac:dyDescent="0.2">
      <c r="B65" s="104" t="s">
        <v>83</v>
      </c>
      <c r="C65" s="105" t="s">
        <v>25</v>
      </c>
      <c r="D65" s="106">
        <v>687920</v>
      </c>
      <c r="E65" s="107" t="e">
        <f>IF($G$8="kedvezmény alkalmazása nélkül",C28*2.3,C28*(1-$G$8+130%))</f>
        <v>#VALUE!</v>
      </c>
      <c r="G65" s="59"/>
    </row>
    <row r="66" spans="2:8" ht="23.25" hidden="1" customHeight="1" x14ac:dyDescent="0.2">
      <c r="B66" s="104" t="s">
        <v>83</v>
      </c>
      <c r="C66" s="105" t="s">
        <v>26</v>
      </c>
      <c r="D66" s="106">
        <v>805399</v>
      </c>
      <c r="E66" s="107" t="e">
        <f>IF($G$8="kedvezmény alkalmazása nélkül",C29*2.3,C29*(1-$G$8+130%))</f>
        <v>#VALUE!</v>
      </c>
      <c r="G66" s="59"/>
    </row>
    <row r="67" spans="2:8" ht="23.25" hidden="1" customHeight="1" x14ac:dyDescent="0.2">
      <c r="B67" s="111" t="s">
        <v>84</v>
      </c>
      <c r="C67" s="112" t="s">
        <v>30</v>
      </c>
      <c r="D67" s="113">
        <v>18019</v>
      </c>
      <c r="E67" s="107" t="e">
        <f>IF($G$8="kedvezmény alkalmazása nélkül",C31*2.3,C31*(1-$G$8+130%))</f>
        <v>#VALUE!</v>
      </c>
      <c r="G67" s="59"/>
    </row>
    <row r="68" spans="2:8" ht="23.25" hidden="1" customHeight="1" x14ac:dyDescent="0.2">
      <c r="B68" s="111" t="s">
        <v>84</v>
      </c>
      <c r="C68" s="112" t="s">
        <v>27</v>
      </c>
      <c r="D68" s="113">
        <v>25626</v>
      </c>
      <c r="E68" s="107" t="e">
        <f>IF($G$8="kedvezmény alkalmazása nélkül",C32*2.3,C32*(1-$G$8+130%))</f>
        <v>#VALUE!</v>
      </c>
      <c r="G68" s="59"/>
    </row>
    <row r="69" spans="2:8" ht="23.25" hidden="1" customHeight="1" x14ac:dyDescent="0.2">
      <c r="B69" s="111" t="s">
        <v>84</v>
      </c>
      <c r="C69" s="112" t="s">
        <v>28</v>
      </c>
      <c r="D69" s="113">
        <v>84682</v>
      </c>
      <c r="E69" s="107" t="e">
        <f>IF($G$8="kedvezmény alkalmazása nélkül",C33*2.3,C33*(1-$G$8+130%))</f>
        <v>#VALUE!</v>
      </c>
      <c r="G69" s="59"/>
    </row>
    <row r="70" spans="2:8" ht="23.25" hidden="1" customHeight="1" x14ac:dyDescent="0.2">
      <c r="B70" s="111" t="s">
        <v>84</v>
      </c>
      <c r="C70" s="111" t="s">
        <v>29</v>
      </c>
      <c r="D70" s="113">
        <v>143742</v>
      </c>
      <c r="E70" s="107" t="e">
        <f>IF($G$8="kedvezmény alkalmazása nélkül",C34*2.3,C34*(1-$G$8+130%))</f>
        <v>#VALUE!</v>
      </c>
      <c r="G70" s="59"/>
    </row>
    <row r="71" spans="2:8" ht="23.25" hidden="1" customHeight="1" x14ac:dyDescent="0.2">
      <c r="B71" s="104" t="s">
        <v>85</v>
      </c>
      <c r="C71" s="105" t="s">
        <v>8</v>
      </c>
      <c r="D71" s="106">
        <v>1639963</v>
      </c>
      <c r="E71" s="107" t="e">
        <f>IF($G$8="kedvezmény alkalmazása nélkül",C36*2.3,C36*(1-$G$8+130%))</f>
        <v>#VALUE!</v>
      </c>
      <c r="G71" s="59"/>
    </row>
    <row r="72" spans="2:8" ht="23.25" hidden="1" customHeight="1" x14ac:dyDescent="0.2">
      <c r="B72" s="111" t="s">
        <v>86</v>
      </c>
      <c r="C72" s="112" t="s">
        <v>0</v>
      </c>
      <c r="D72" s="114">
        <v>75241</v>
      </c>
      <c r="E72" s="107" t="e">
        <f>IF($G$8="kedvezmény alkalmazása nélkül",C37*2.3,C37*(1-$G$8+130%))</f>
        <v>#VALUE!</v>
      </c>
      <c r="G72" s="59"/>
    </row>
    <row r="73" spans="2:8" ht="23.25" hidden="1" customHeight="1" x14ac:dyDescent="0.25">
      <c r="B73" s="104" t="s">
        <v>87</v>
      </c>
      <c r="C73" s="115" t="s">
        <v>32</v>
      </c>
      <c r="D73" s="116">
        <v>18040</v>
      </c>
      <c r="E73" s="107" t="e">
        <f>IF($G$8="kedvezmény alkalmazása nélkül",C39*2.3,C39*(1-$G$8+130%))</f>
        <v>#VALUE!</v>
      </c>
      <c r="G73" s="59"/>
    </row>
    <row r="74" spans="2:8" ht="23.25" hidden="1" customHeight="1" x14ac:dyDescent="0.25">
      <c r="B74" s="104" t="s">
        <v>87</v>
      </c>
      <c r="C74" s="115" t="s">
        <v>33</v>
      </c>
      <c r="D74" s="116">
        <v>32312</v>
      </c>
      <c r="E74" s="107" t="e">
        <f>IF($G$8="kedvezmény alkalmazása nélkül",C40*2.3,C40*(1-$G$8+130%))</f>
        <v>#VALUE!</v>
      </c>
      <c r="G74" s="59"/>
    </row>
    <row r="75" spans="2:8" ht="23.25" hidden="1" customHeight="1" x14ac:dyDescent="0.25">
      <c r="B75" s="104" t="s">
        <v>87</v>
      </c>
      <c r="C75" s="115" t="s">
        <v>34</v>
      </c>
      <c r="D75" s="116">
        <v>794736</v>
      </c>
      <c r="E75" s="107" t="e">
        <f>IF($G$8="kedvezmény alkalmazása nélkül",C41*2.3,C41*(1-$G$8+130%))</f>
        <v>#VALUE!</v>
      </c>
      <c r="G75" s="59"/>
    </row>
    <row r="76" spans="2:8" ht="23.25" hidden="1" customHeight="1" x14ac:dyDescent="0.2">
      <c r="B76" s="111" t="s">
        <v>88</v>
      </c>
      <c r="C76" s="112" t="s">
        <v>1</v>
      </c>
      <c r="D76" s="117">
        <v>48010</v>
      </c>
      <c r="E76" s="107" t="e">
        <f>IF($G$8="kedvezmény alkalmazása nélkül",C43*2.3,C43*(1-$G$8+130%))</f>
        <v>#VALUE!</v>
      </c>
      <c r="G76" s="59"/>
    </row>
    <row r="77" spans="2:8" ht="23.25" hidden="1" customHeight="1" x14ac:dyDescent="0.2">
      <c r="B77" s="104" t="s">
        <v>89</v>
      </c>
      <c r="C77" s="105" t="s">
        <v>11</v>
      </c>
      <c r="D77" s="116">
        <v>48010</v>
      </c>
      <c r="E77" s="107" t="e">
        <f>IF($G$8="kedvezmény alkalmazása nélkül",C44*2.3,C44*(1-$G$8+130%))</f>
        <v>#VALUE!</v>
      </c>
      <c r="G77" s="59"/>
    </row>
    <row r="78" spans="2:8" ht="23.25" hidden="1" customHeight="1" x14ac:dyDescent="0.2">
      <c r="B78" s="111" t="s">
        <v>90</v>
      </c>
      <c r="C78" s="112" t="s">
        <v>2</v>
      </c>
      <c r="D78" s="117">
        <v>10074</v>
      </c>
      <c r="E78" s="107" t="e">
        <f>IF($G$8="kedvezmény alkalmazása nélkül",C45*2.3,C45*(1-$G$8+130%))</f>
        <v>#VALUE!</v>
      </c>
      <c r="G78" s="59"/>
    </row>
    <row r="79" spans="2:8" hidden="1" x14ac:dyDescent="0.2">
      <c r="B79" s="118"/>
      <c r="C79" s="119"/>
      <c r="D79" s="87"/>
      <c r="E79" s="87"/>
      <c r="F79" s="119"/>
    </row>
    <row r="80" spans="2:8" hidden="1" x14ac:dyDescent="0.2">
      <c r="B80" s="118"/>
      <c r="C80" s="119"/>
      <c r="D80" s="87"/>
      <c r="E80" s="87"/>
      <c r="F80" s="119"/>
      <c r="G80" s="79"/>
      <c r="H80" s="79"/>
    </row>
    <row r="81" spans="1:8" hidden="1" x14ac:dyDescent="0.2">
      <c r="B81" s="118"/>
      <c r="C81" s="118"/>
      <c r="D81" s="120"/>
      <c r="E81" s="120"/>
      <c r="F81" s="118"/>
    </row>
    <row r="82" spans="1:8" ht="15.75" hidden="1" x14ac:dyDescent="0.25">
      <c r="A82" s="121"/>
      <c r="B82" s="122" t="s">
        <v>62</v>
      </c>
      <c r="C82" s="110"/>
      <c r="D82" s="123"/>
      <c r="E82" s="123"/>
      <c r="F82" s="124"/>
      <c r="G82" s="125"/>
      <c r="H82" s="66"/>
    </row>
    <row r="83" spans="1:8" ht="15.75" hidden="1" x14ac:dyDescent="0.25">
      <c r="D83" s="126" t="s">
        <v>57</v>
      </c>
      <c r="E83" s="126" t="s">
        <v>52</v>
      </c>
      <c r="F83" s="59"/>
    </row>
    <row r="84" spans="1:8" ht="15.75" hidden="1" x14ac:dyDescent="0.25">
      <c r="B84" s="79"/>
      <c r="C84" s="127" t="s">
        <v>58</v>
      </c>
      <c r="D84" s="128">
        <v>0</v>
      </c>
      <c r="E84" s="129">
        <v>1</v>
      </c>
      <c r="F84" s="79"/>
    </row>
    <row r="85" spans="1:8" ht="15.75" hidden="1" x14ac:dyDescent="0.25">
      <c r="C85" s="130" t="e">
        <f>VLOOKUP(G7,D84:E87,2)</f>
        <v>#N/A</v>
      </c>
      <c r="D85" s="131">
        <v>0.05</v>
      </c>
      <c r="E85" s="129">
        <v>2</v>
      </c>
      <c r="F85" s="79"/>
    </row>
    <row r="86" spans="1:8" hidden="1" x14ac:dyDescent="0.2">
      <c r="B86" s="132" t="s">
        <v>59</v>
      </c>
      <c r="C86" s="133" t="e">
        <f>C85</f>
        <v>#N/A</v>
      </c>
      <c r="D86" s="131">
        <v>0.08</v>
      </c>
      <c r="E86" s="129">
        <v>3</v>
      </c>
      <c r="F86" s="79"/>
    </row>
    <row r="87" spans="1:8" hidden="1" x14ac:dyDescent="0.2">
      <c r="B87" s="79"/>
      <c r="C87" s="79"/>
      <c r="D87" s="131">
        <v>0.12</v>
      </c>
      <c r="E87" s="129">
        <v>4</v>
      </c>
      <c r="F87" s="79"/>
      <c r="G87" s="79"/>
      <c r="H87" s="79"/>
    </row>
    <row r="88" spans="1:8" hidden="1" x14ac:dyDescent="0.2">
      <c r="B88" s="79"/>
      <c r="C88" s="79"/>
      <c r="D88" s="134"/>
      <c r="E88" s="135"/>
      <c r="F88" s="79"/>
      <c r="G88" s="79"/>
      <c r="H88" s="79"/>
    </row>
    <row r="89" spans="1:8" ht="15.75" hidden="1" x14ac:dyDescent="0.25">
      <c r="B89" s="122" t="s">
        <v>63</v>
      </c>
      <c r="C89" s="79"/>
      <c r="D89" s="79"/>
      <c r="E89" s="79"/>
      <c r="F89" s="79"/>
      <c r="G89" s="79"/>
      <c r="H89" s="79"/>
    </row>
    <row r="90" spans="1:8" ht="15.75" hidden="1" x14ac:dyDescent="0.25">
      <c r="B90" s="127" t="s">
        <v>58</v>
      </c>
      <c r="C90" s="136" t="s">
        <v>57</v>
      </c>
      <c r="D90" s="136" t="s">
        <v>53</v>
      </c>
      <c r="E90" s="136" t="s">
        <v>54</v>
      </c>
      <c r="F90" s="136" t="s">
        <v>55</v>
      </c>
      <c r="G90" s="136" t="s">
        <v>56</v>
      </c>
      <c r="H90" s="100"/>
    </row>
    <row r="91" spans="1:8" ht="15.75" hidden="1" x14ac:dyDescent="0.25">
      <c r="B91" s="137" t="e">
        <f>VLOOKUP(E46,C92:C96,1)</f>
        <v>#N/A</v>
      </c>
      <c r="C91" s="138" t="s">
        <v>52</v>
      </c>
      <c r="D91" s="138">
        <v>1</v>
      </c>
      <c r="E91" s="138">
        <v>2</v>
      </c>
      <c r="F91" s="138">
        <v>3</v>
      </c>
      <c r="G91" s="138">
        <v>4</v>
      </c>
      <c r="H91" s="100"/>
    </row>
    <row r="92" spans="1:8" ht="15.75" hidden="1" x14ac:dyDescent="0.25">
      <c r="C92" s="138">
        <v>1</v>
      </c>
      <c r="D92" s="139">
        <v>1</v>
      </c>
      <c r="E92" s="139">
        <v>2</v>
      </c>
      <c r="F92" s="139">
        <v>5</v>
      </c>
      <c r="G92" s="139">
        <v>6</v>
      </c>
      <c r="H92" s="140">
        <v>1</v>
      </c>
    </row>
    <row r="93" spans="1:8" ht="15.75" hidden="1" x14ac:dyDescent="0.25">
      <c r="C93" s="138">
        <v>11</v>
      </c>
      <c r="D93" s="139">
        <v>1</v>
      </c>
      <c r="E93" s="139">
        <v>2</v>
      </c>
      <c r="F93" s="139">
        <v>4</v>
      </c>
      <c r="G93" s="139">
        <v>6</v>
      </c>
      <c r="H93" s="140">
        <v>2</v>
      </c>
    </row>
    <row r="94" spans="1:8" ht="15.75" hidden="1" x14ac:dyDescent="0.25">
      <c r="C94" s="138">
        <v>21</v>
      </c>
      <c r="D94" s="139">
        <v>1</v>
      </c>
      <c r="E94" s="139">
        <v>2</v>
      </c>
      <c r="F94" s="139">
        <v>4</v>
      </c>
      <c r="G94" s="139">
        <v>6</v>
      </c>
      <c r="H94" s="140">
        <v>3</v>
      </c>
    </row>
    <row r="95" spans="1:8" ht="15.75" hidden="1" x14ac:dyDescent="0.25">
      <c r="C95" s="138">
        <v>51</v>
      </c>
      <c r="D95" s="139">
        <v>1</v>
      </c>
      <c r="E95" s="139">
        <v>1</v>
      </c>
      <c r="F95" s="139">
        <v>3</v>
      </c>
      <c r="G95" s="139">
        <v>6</v>
      </c>
      <c r="H95" s="140">
        <v>4</v>
      </c>
    </row>
    <row r="96" spans="1:8" ht="15.75" hidden="1" x14ac:dyDescent="0.25">
      <c r="C96" s="138">
        <v>101</v>
      </c>
      <c r="D96" s="139">
        <v>1</v>
      </c>
      <c r="E96" s="139">
        <v>1</v>
      </c>
      <c r="F96" s="139">
        <v>2</v>
      </c>
      <c r="G96" s="139">
        <v>6</v>
      </c>
      <c r="H96" s="140">
        <v>5</v>
      </c>
    </row>
    <row r="97" spans="2:8" hidden="1" x14ac:dyDescent="0.2">
      <c r="B97" s="79"/>
      <c r="C97" s="79"/>
      <c r="D97" s="79"/>
      <c r="E97" s="79"/>
      <c r="F97" s="79"/>
      <c r="G97" s="79"/>
      <c r="H97" s="79"/>
    </row>
    <row r="98" spans="2:8" hidden="1" x14ac:dyDescent="0.2">
      <c r="B98" s="132" t="s">
        <v>61</v>
      </c>
      <c r="C98" s="133" t="e">
        <f>VLOOKUP(B91,C92:H96,6,0)</f>
        <v>#N/A</v>
      </c>
      <c r="D98" s="79"/>
      <c r="E98" s="79"/>
      <c r="F98" s="79"/>
      <c r="G98" s="79"/>
      <c r="H98" s="79"/>
    </row>
    <row r="99" spans="2:8" hidden="1" x14ac:dyDescent="0.2">
      <c r="B99" s="79"/>
      <c r="D99" s="79"/>
      <c r="E99" s="79"/>
      <c r="F99" s="79"/>
      <c r="G99" s="79"/>
      <c r="H99" s="79"/>
    </row>
    <row r="100" spans="2:8" ht="15.75" hidden="1" x14ac:dyDescent="0.25">
      <c r="B100" s="141" t="s">
        <v>60</v>
      </c>
      <c r="C100" s="142" t="e">
        <f>INDEX(D92:G96,C98,C86)</f>
        <v>#N/A</v>
      </c>
      <c r="D100" s="143" t="s">
        <v>79</v>
      </c>
      <c r="E100" s="144" t="e">
        <f>IF(F54=TRUE,0%,VLOOKUP(C100,C105:E111,3,0))</f>
        <v>#N/A</v>
      </c>
      <c r="F100" s="59"/>
      <c r="G100" s="59"/>
    </row>
    <row r="101" spans="2:8" hidden="1" x14ac:dyDescent="0.2">
      <c r="D101" s="143" t="s">
        <v>78</v>
      </c>
      <c r="E101" s="143" t="e">
        <f>IF(F54=TRUE,"kedvezmény alkalmazása nélkül",VLOOKUP(C100,C105:D111,2,0))</f>
        <v>#N/A</v>
      </c>
      <c r="F101" s="59"/>
      <c r="G101" s="59"/>
    </row>
    <row r="102" spans="2:8" hidden="1" x14ac:dyDescent="0.2">
      <c r="D102" s="102"/>
      <c r="F102" s="59"/>
      <c r="G102" s="59"/>
    </row>
    <row r="103" spans="2:8" hidden="1" x14ac:dyDescent="0.2">
      <c r="D103" s="102"/>
      <c r="F103" s="59"/>
      <c r="G103" s="59"/>
    </row>
    <row r="104" spans="2:8" ht="15.75" hidden="1" x14ac:dyDescent="0.25">
      <c r="B104" s="101" t="s">
        <v>64</v>
      </c>
      <c r="C104" s="145"/>
      <c r="E104" s="59"/>
      <c r="F104" s="59"/>
      <c r="G104" s="59"/>
    </row>
    <row r="105" spans="2:8" hidden="1" x14ac:dyDescent="0.2">
      <c r="B105" s="146" t="s">
        <v>65</v>
      </c>
      <c r="C105" s="146">
        <v>1</v>
      </c>
      <c r="D105" s="111" t="s">
        <v>71</v>
      </c>
      <c r="E105" s="147">
        <v>-0.4</v>
      </c>
      <c r="F105" s="59"/>
      <c r="G105" s="59"/>
    </row>
    <row r="106" spans="2:8" hidden="1" x14ac:dyDescent="0.2">
      <c r="B106" s="146" t="s">
        <v>66</v>
      </c>
      <c r="C106" s="146">
        <v>2</v>
      </c>
      <c r="D106" s="111" t="s">
        <v>72</v>
      </c>
      <c r="E106" s="147">
        <v>-0.3</v>
      </c>
      <c r="F106" s="59"/>
      <c r="G106" s="59"/>
    </row>
    <row r="107" spans="2:8" hidden="1" x14ac:dyDescent="0.2">
      <c r="B107" s="146" t="s">
        <v>67</v>
      </c>
      <c r="C107" s="146">
        <v>3</v>
      </c>
      <c r="D107" s="111" t="s">
        <v>73</v>
      </c>
      <c r="E107" s="147">
        <v>-0.2</v>
      </c>
      <c r="F107" s="59"/>
      <c r="G107" s="59"/>
    </row>
    <row r="108" spans="2:8" hidden="1" x14ac:dyDescent="0.2">
      <c r="B108" s="146" t="s">
        <v>68</v>
      </c>
      <c r="C108" s="146">
        <v>4</v>
      </c>
      <c r="D108" s="111" t="s">
        <v>74</v>
      </c>
      <c r="E108" s="147">
        <v>-0.1</v>
      </c>
      <c r="F108" s="59"/>
      <c r="G108" s="59"/>
    </row>
    <row r="109" spans="2:8" hidden="1" x14ac:dyDescent="0.2">
      <c r="B109" s="146" t="s">
        <v>69</v>
      </c>
      <c r="C109" s="146">
        <v>5</v>
      </c>
      <c r="D109" s="111" t="s">
        <v>75</v>
      </c>
      <c r="E109" s="147">
        <v>-0.05</v>
      </c>
      <c r="F109" s="59"/>
      <c r="G109" s="59"/>
    </row>
    <row r="110" spans="2:8" hidden="1" x14ac:dyDescent="0.2">
      <c r="B110" s="146" t="s">
        <v>70</v>
      </c>
      <c r="C110" s="146">
        <v>6</v>
      </c>
      <c r="D110" s="111" t="s">
        <v>76</v>
      </c>
      <c r="E110" s="147">
        <v>1</v>
      </c>
      <c r="F110" s="59"/>
      <c r="G110" s="59"/>
    </row>
    <row r="111" spans="2:8" hidden="1" x14ac:dyDescent="0.2">
      <c r="B111" s="146">
        <v>0</v>
      </c>
      <c r="C111" s="146">
        <v>0</v>
      </c>
      <c r="D111" s="111" t="s">
        <v>77</v>
      </c>
      <c r="E111" s="147">
        <v>0</v>
      </c>
      <c r="F111" s="59"/>
      <c r="G111" s="59"/>
    </row>
    <row r="112" spans="2:8" hidden="1" x14ac:dyDescent="0.2">
      <c r="E112" s="59"/>
      <c r="F112" s="59"/>
      <c r="G112" s="59"/>
    </row>
    <row r="113" spans="4:7" hidden="1" x14ac:dyDescent="0.2">
      <c r="E113" s="59"/>
      <c r="F113" s="59"/>
      <c r="G113" s="59"/>
    </row>
    <row r="114" spans="4:7" hidden="1" x14ac:dyDescent="0.2">
      <c r="D114" s="102"/>
      <c r="F114" s="59"/>
      <c r="G114" s="59"/>
    </row>
    <row r="115" spans="4:7" hidden="1" x14ac:dyDescent="0.2">
      <c r="D115" s="102"/>
      <c r="F115" s="59"/>
      <c r="G115" s="59"/>
    </row>
    <row r="116" spans="4:7" hidden="1" x14ac:dyDescent="0.2">
      <c r="D116" s="102"/>
      <c r="F116" s="59"/>
      <c r="G116" s="59"/>
    </row>
    <row r="117" spans="4:7" hidden="1" x14ac:dyDescent="0.2">
      <c r="D117" s="102"/>
      <c r="F117" s="59"/>
      <c r="G117" s="59"/>
    </row>
    <row r="118" spans="4:7" hidden="1" x14ac:dyDescent="0.2">
      <c r="D118" s="102"/>
      <c r="F118" s="59"/>
      <c r="G118" s="59"/>
    </row>
    <row r="119" spans="4:7" hidden="1" x14ac:dyDescent="0.2">
      <c r="D119" s="102"/>
      <c r="F119" s="59"/>
      <c r="G119" s="59"/>
    </row>
    <row r="120" spans="4:7" hidden="1" x14ac:dyDescent="0.2">
      <c r="D120" s="102"/>
      <c r="F120" s="59"/>
      <c r="G120" s="59"/>
    </row>
    <row r="121" spans="4:7" hidden="1" x14ac:dyDescent="0.2">
      <c r="D121" s="102"/>
      <c r="F121" s="59"/>
      <c r="G121" s="59"/>
    </row>
    <row r="122" spans="4:7" hidden="1" x14ac:dyDescent="0.2">
      <c r="D122" s="102"/>
      <c r="F122" s="59"/>
      <c r="G122" s="59"/>
    </row>
    <row r="123" spans="4:7" hidden="1" x14ac:dyDescent="0.2">
      <c r="D123" s="102"/>
      <c r="F123" s="59"/>
      <c r="G123" s="59"/>
    </row>
    <row r="124" spans="4:7" hidden="1" x14ac:dyDescent="0.2">
      <c r="D124" s="102"/>
      <c r="F124" s="59"/>
      <c r="G124" s="59"/>
    </row>
    <row r="125" spans="4:7" hidden="1" x14ac:dyDescent="0.2">
      <c r="D125" s="102"/>
      <c r="F125" s="59"/>
      <c r="G125" s="59"/>
    </row>
    <row r="126" spans="4:7" hidden="1" x14ac:dyDescent="0.2">
      <c r="D126" s="102"/>
      <c r="F126" s="59"/>
      <c r="G126" s="59"/>
    </row>
    <row r="127" spans="4:7" hidden="1" x14ac:dyDescent="0.2">
      <c r="D127" s="102"/>
      <c r="F127" s="59"/>
      <c r="G127" s="59"/>
    </row>
    <row r="128" spans="4:7" hidden="1" x14ac:dyDescent="0.2">
      <c r="D128" s="102"/>
      <c r="F128" s="59"/>
      <c r="G128" s="59"/>
    </row>
    <row r="129" spans="4:7" hidden="1" x14ac:dyDescent="0.2">
      <c r="D129" s="102"/>
      <c r="F129" s="59"/>
      <c r="G129" s="59"/>
    </row>
    <row r="130" spans="4:7" hidden="1" x14ac:dyDescent="0.2">
      <c r="D130" s="102"/>
      <c r="F130" s="59"/>
      <c r="G130" s="59"/>
    </row>
    <row r="131" spans="4:7" hidden="1" x14ac:dyDescent="0.2"/>
  </sheetData>
  <sheetProtection algorithmName="SHA-512" hashValue="sgsSUJ0PlR+3TJhKXXPIo7JkcX0am0nhiBwf2aCgTqIBnC1xOGweRkUuVbqlkAtlCM/myAvCI8MShWqRgWp8Jw==" saltValue="SznX9Bk/rBa+KryKmkS5bA==" spinCount="100000" sheet="1" selectLockedCells="1"/>
  <customSheetViews>
    <customSheetView guid="{CC413E61-E72C-41D2-93D2-966B7B38CF93}" scale="75" fitToPage="1" printArea="1" showAutoFilter="1" hiddenRows="1" hiddenColumns="1">
      <selection activeCell="A47" sqref="A47:IV65536"/>
      <rowBreaks count="1" manualBreakCount="1">
        <brk id="47" max="16383" man="1"/>
      </rowBreaks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  <autoFilter ref="Q47:W3205" xr:uid="{00000000-0000-0000-0000-000000000000}"/>
    </customSheetView>
  </customSheetViews>
  <mergeCells count="18">
    <mergeCell ref="E7:F7"/>
    <mergeCell ref="E10:F10"/>
    <mergeCell ref="E11:F11"/>
    <mergeCell ref="B6:G6"/>
    <mergeCell ref="B12:G12"/>
    <mergeCell ref="E8:F9"/>
    <mergeCell ref="C10:D10"/>
    <mergeCell ref="C8:D8"/>
    <mergeCell ref="B50:G50"/>
    <mergeCell ref="B47:G47"/>
    <mergeCell ref="B49:G49"/>
    <mergeCell ref="B42:G42"/>
    <mergeCell ref="B38:G38"/>
    <mergeCell ref="B35:G35"/>
    <mergeCell ref="B30:G30"/>
    <mergeCell ref="B25:G25"/>
    <mergeCell ref="B21:G21"/>
    <mergeCell ref="B14:G14"/>
  </mergeCells>
  <phoneticPr fontId="0" type="noConversion"/>
  <pageMargins left="0.7" right="0.7" top="0.75" bottom="0.75" header="0.3" footer="0.3"/>
  <pageSetup paperSize="9" scale="47" orientation="portrait" blackAndWhite="1" r:id="rId2"/>
  <headerFooter alignWithMargins="0"/>
  <ignoredErrors>
    <ignoredError sqref="G15:G20 G22:G24 G26:G29 G31:G34 G36:G37 G39:G41 G43:G45" unlocked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Nyilatkozat</vt:lpstr>
      <vt:lpstr>Flotta_díjak</vt:lpstr>
      <vt:lpstr>Flotta_díjak!Nyomtatási_terület</vt:lpstr>
    </vt:vector>
  </TitlesOfParts>
  <Company>UNIQA Biztosító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Kertész Fruzsina</dc:creator>
  <cp:lastModifiedBy>HALUPKA Istvan</cp:lastModifiedBy>
  <cp:lastPrinted>2018-10-30T11:08:05Z</cp:lastPrinted>
  <dcterms:created xsi:type="dcterms:W3CDTF">2005-11-26T14:15:04Z</dcterms:created>
  <dcterms:modified xsi:type="dcterms:W3CDTF">2020-02-03T21:08:14Z</dcterms:modified>
</cp:coreProperties>
</file>